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showInkAnnotation="0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stspp/staff/Administration/Finance/Fees/School Fee Parent Information/2025/"/>
    </mc:Choice>
  </mc:AlternateContent>
  <bookViews>
    <workbookView xWindow="-110" yWindow="-110" windowWidth="19420" windowHeight="10300" xr2:uid="{00000000-000D-0000-FFFF-FFFF00000000}"/>
  </bookViews>
  <sheets>
    <sheet name="Fee Calculation 2025" sheetId="8" r:id="rId1"/>
  </sheets>
  <definedNames>
    <definedName name="_xlnm.Print_Area" localSheetId="0">'Fee Calculation 2025'!$A$1:$J$61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8" l="1"/>
  <c r="E37" i="8"/>
  <c r="D36" i="8"/>
  <c r="E36" i="8"/>
  <c r="D35" i="8"/>
  <c r="E35" i="8"/>
  <c r="D31" i="8"/>
  <c r="E31" i="8"/>
  <c r="D30" i="8"/>
  <c r="E30" i="8"/>
  <c r="D29" i="8"/>
  <c r="E29" i="8"/>
  <c r="J29" i="8"/>
  <c r="D42" i="8"/>
  <c r="E42" i="8"/>
  <c r="H42" i="8"/>
  <c r="D34" i="8"/>
  <c r="E34" i="8"/>
  <c r="J34" i="8"/>
  <c r="D26" i="8"/>
  <c r="G49" i="8"/>
  <c r="G48" i="8"/>
  <c r="G47" i="8"/>
  <c r="I34" i="8"/>
  <c r="G34" i="8"/>
  <c r="H34" i="8"/>
  <c r="G29" i="8"/>
  <c r="H29" i="8"/>
  <c r="I29" i="8"/>
  <c r="D17" i="8"/>
  <c r="D16" i="8"/>
  <c r="E16" i="8"/>
  <c r="D41" i="8"/>
  <c r="J16" i="8"/>
  <c r="G16" i="8"/>
  <c r="I16" i="8"/>
  <c r="H16" i="8"/>
  <c r="D14" i="8"/>
  <c r="E14" i="8"/>
  <c r="D15" i="8"/>
  <c r="E15" i="8"/>
  <c r="D20" i="8"/>
  <c r="D23" i="8"/>
  <c r="I15" i="8"/>
  <c r="J15" i="8"/>
  <c r="G15" i="8"/>
  <c r="H15" i="8"/>
  <c r="J14" i="8"/>
  <c r="G14" i="8"/>
  <c r="H14" i="8"/>
  <c r="I14" i="8"/>
  <c r="D40" i="8"/>
  <c r="E40" i="8"/>
  <c r="I40" i="8"/>
  <c r="E26" i="8"/>
  <c r="J26" i="8"/>
  <c r="I26" i="8"/>
  <c r="H26" i="8"/>
  <c r="G26" i="8"/>
  <c r="E41" i="8"/>
  <c r="H41" i="8"/>
  <c r="E17" i="8"/>
  <c r="E20" i="8"/>
  <c r="E23" i="8"/>
  <c r="H23" i="8"/>
  <c r="J23" i="8"/>
  <c r="I23" i="8"/>
  <c r="G23" i="8"/>
  <c r="J20" i="8"/>
  <c r="I20" i="8"/>
  <c r="H20" i="8"/>
  <c r="G20" i="8"/>
  <c r="J17" i="8"/>
  <c r="G17" i="8"/>
  <c r="I17" i="8"/>
  <c r="H17" i="8"/>
  <c r="E44" i="8"/>
  <c r="E51" i="8"/>
  <c r="E54" i="8"/>
  <c r="E57" i="8"/>
  <c r="G44" i="8"/>
  <c r="G51" i="8"/>
  <c r="H44" i="8"/>
  <c r="H51" i="8"/>
  <c r="I44" i="8"/>
  <c r="I51" i="8"/>
  <c r="J44" i="8"/>
  <c r="J51" i="8"/>
  <c r="E55" i="8"/>
  <c r="E56" i="8"/>
</calcChain>
</file>

<file path=xl/sharedStrings.xml><?xml version="1.0" encoding="utf-8"?>
<sst xmlns="http://schemas.openxmlformats.org/spreadsheetml/2006/main" count="67" uniqueCount="64">
  <si>
    <t>School Fee &amp; Levies Calculator - 2025</t>
  </si>
  <si>
    <t>Student name/s</t>
  </si>
  <si>
    <t>Year level</t>
  </si>
  <si>
    <t>Enter student 1 name here and tab to select Year level</t>
  </si>
  <si>
    <t>Enter student 2 name here and tab to select Year level</t>
  </si>
  <si>
    <t>Enter student 3 name here and tab to select Year level</t>
  </si>
  <si>
    <t>Enter student 4 name here and tab to select Year level</t>
  </si>
  <si>
    <t>Enter student 5 name here and tab to select Year level</t>
  </si>
  <si>
    <t>Fee Category</t>
  </si>
  <si>
    <t>Description</t>
  </si>
  <si>
    <t>Fee Schedule  Amount</t>
  </si>
  <si>
    <t xml:space="preserve">Number </t>
  </si>
  <si>
    <t>Annual Fee</t>
  </si>
  <si>
    <t>Term 1 Fees</t>
  </si>
  <si>
    <t>Term 2 Fees</t>
  </si>
  <si>
    <t>Term 3 Fees</t>
  </si>
  <si>
    <t>Term 4 Fees</t>
  </si>
  <si>
    <t>Tuition Fees</t>
  </si>
  <si>
    <t xml:space="preserve">1 Child                                              </t>
  </si>
  <si>
    <t xml:space="preserve">2 Children   </t>
  </si>
  <si>
    <t xml:space="preserve">3 Children    </t>
  </si>
  <si>
    <t xml:space="preserve">4 Children or more    </t>
  </si>
  <si>
    <t>Capital Levy</t>
  </si>
  <si>
    <t>per Family</t>
  </si>
  <si>
    <t>P&amp;F Levy</t>
  </si>
  <si>
    <t>Student Levy</t>
  </si>
  <si>
    <t>Prep - Year 6</t>
  </si>
  <si>
    <t>Technology Levy</t>
  </si>
  <si>
    <t>Prep</t>
  </si>
  <si>
    <t>Year 1</t>
  </si>
  <si>
    <t>Year 2</t>
  </si>
  <si>
    <t>Device Levy - 1:1 iPad Program</t>
  </si>
  <si>
    <t>Year 3</t>
  </si>
  <si>
    <t>Year 4</t>
  </si>
  <si>
    <t>Year 5</t>
  </si>
  <si>
    <t>Year 6</t>
  </si>
  <si>
    <t>Camp</t>
  </si>
  <si>
    <t>Year 4 (extra cost to be advised)</t>
  </si>
  <si>
    <t>(charged in Term of camp)</t>
  </si>
  <si>
    <t>Year 5 (extra cost to be advised)</t>
  </si>
  <si>
    <t>Year 6 (extra cost to be advised)</t>
  </si>
  <si>
    <t>Annual Total</t>
  </si>
  <si>
    <r>
      <rPr>
        <b/>
        <i/>
        <sz val="12"/>
        <rFont val="Arial"/>
        <family val="2"/>
      </rPr>
      <t>Adjustments</t>
    </r>
    <r>
      <rPr>
        <b/>
        <sz val="12"/>
        <rFont val="Arial"/>
        <family val="2"/>
      </rPr>
      <t xml:space="preserve"> </t>
    </r>
  </si>
  <si>
    <t>Adjustments for Enrolment Fees, Credit or Debit Balance from previous year</t>
  </si>
  <si>
    <t>Enter $ amount</t>
  </si>
  <si>
    <t>Adjustments</t>
  </si>
  <si>
    <t>Deduct $200 for previously paid Enrolment Fee for NEW Families ONLY starting in 2025</t>
  </si>
  <si>
    <t>Deduct Credit Balance Brought Forward from previous year </t>
  </si>
  <si>
    <t>Add Debit Balance Brought Forward from previous year (amount still owing)</t>
  </si>
  <si>
    <t>Annual Adjusted Total</t>
  </si>
  <si>
    <t>Payment Schedule</t>
  </si>
  <si>
    <r>
      <t xml:space="preserve">Payment Frequency - per </t>
    </r>
    <r>
      <rPr>
        <b/>
        <sz val="11"/>
        <rFont val="Arial"/>
        <family val="2"/>
      </rPr>
      <t>Week</t>
    </r>
    <r>
      <rPr>
        <sz val="11"/>
        <rFont val="Arial"/>
        <family val="2"/>
      </rPr>
      <t xml:space="preserve">       </t>
    </r>
  </si>
  <si>
    <t>e.g Feb - Nov</t>
  </si>
  <si>
    <t>÷ 40 pmts</t>
  </si>
  <si>
    <r>
      <t xml:space="preserve">Payment Frequency - per </t>
    </r>
    <r>
      <rPr>
        <b/>
        <sz val="11"/>
        <rFont val="Arial"/>
        <family val="2"/>
      </rPr>
      <t>Fortnight</t>
    </r>
  </si>
  <si>
    <t>÷ 20 pmts</t>
  </si>
  <si>
    <r>
      <t xml:space="preserve">Payment Frequency - per </t>
    </r>
    <r>
      <rPr>
        <b/>
        <sz val="11"/>
        <rFont val="Arial"/>
        <family val="2"/>
      </rPr>
      <t>Month</t>
    </r>
    <r>
      <rPr>
        <sz val="11"/>
        <rFont val="Arial"/>
        <family val="2"/>
      </rPr>
      <t xml:space="preserve">      </t>
    </r>
  </si>
  <si>
    <t>÷ 10 pmts</t>
  </si>
  <si>
    <r>
      <t xml:space="preserve">Payment Frequency - per </t>
    </r>
    <r>
      <rPr>
        <b/>
        <sz val="11"/>
        <rFont val="Arial"/>
        <family val="2"/>
      </rPr>
      <t xml:space="preserve">Term </t>
    </r>
    <r>
      <rPr>
        <sz val="11"/>
        <rFont val="Arial"/>
        <family val="2"/>
      </rPr>
      <t xml:space="preserve">      </t>
    </r>
  </si>
  <si>
    <t>due by end of Week 4</t>
  </si>
  <si>
    <t>÷ 4 pmts</t>
  </si>
  <si>
    <t xml:space="preserve">If using the Direct Debit or Credit Card methods of payment, please scan your direct debit form accompanied by a copy of the school fee calculation to the Finance Officer at pbulfinance@bne.catholic.edu.au. Direct Debit &amp; Credit Card forms are available from the parent portal or school website.  </t>
  </si>
  <si>
    <t>PARENTS PLEASE NOTE THE CAMP COSTS FOR YEARS 4, 5 AND 6 WILL NOT FORM PART OF YOUR DIRECT DEBIT.  YOU WILL NEED TO PAY FOR THIS, WHEN IT IS BILLED.</t>
  </si>
  <si>
    <t>If you require any further assistance please contact the Finance Office by phone on 3399 1281 (Option 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</si>
</sst>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2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0" tint="-0.14999847407452621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sz val="12"/>
      <color theme="0" tint="-4.9989318521683403E-2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5" fontId="4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4" fillId="0" borderId="0" xfId="0" applyFont="1" applyAlignment="1">
      <alignment vertical="top" wrapText="1"/>
    </xf>
    <xf numFmtId="0" fontId="15" fillId="0" borderId="0" xfId="0" applyFont="1"/>
    <xf numFmtId="1" fontId="4" fillId="3" borderId="8" xfId="0" applyNumberFormat="1" applyFont="1" applyFill="1" applyBorder="1" applyAlignment="1" applyProtection="1">
      <alignment horizontal="left" vertical="top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left" vertical="top"/>
      <protection locked="0"/>
    </xf>
    <xf numFmtId="0" fontId="6" fillId="4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 vertical="center"/>
    </xf>
    <xf numFmtId="1" fontId="4" fillId="3" borderId="10" xfId="0" applyNumberFormat="1" applyFont="1" applyFill="1" applyBorder="1" applyAlignment="1" applyProtection="1">
      <alignment horizontal="left" vertical="top"/>
      <protection locked="0"/>
    </xf>
    <xf numFmtId="0" fontId="18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7" xfId="0" applyNumberFormat="1" applyFont="1" applyFill="1" applyBorder="1" applyAlignment="1">
      <alignment horizontal="left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left" wrapText="1"/>
    </xf>
    <xf numFmtId="165" fontId="6" fillId="0" borderId="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6" xfId="0" applyFont="1" applyBorder="1"/>
    <xf numFmtId="165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7" xfId="0" applyFont="1" applyBorder="1"/>
    <xf numFmtId="165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6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" fontId="6" fillId="0" borderId="5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4" fontId="4" fillId="0" borderId="11" xfId="0" applyNumberFormat="1" applyFont="1" applyBorder="1" applyAlignment="1">
      <alignment horizontal="left"/>
    </xf>
    <xf numFmtId="0" fontId="12" fillId="0" borderId="7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left"/>
    </xf>
    <xf numFmtId="4" fontId="4" fillId="0" borderId="13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165" fontId="6" fillId="2" borderId="4" xfId="0" applyNumberFormat="1" applyFont="1" applyFill="1" applyBorder="1" applyAlignment="1">
      <alignment horizontal="center" vertical="center" wrapText="1"/>
    </xf>
    <xf numFmtId="44" fontId="6" fillId="2" borderId="20" xfId="0" applyNumberFormat="1" applyFont="1" applyFill="1" applyBorder="1" applyAlignment="1">
      <alignment horizontal="center"/>
    </xf>
    <xf numFmtId="44" fontId="6" fillId="2" borderId="21" xfId="0" applyNumberFormat="1" applyFont="1" applyFill="1" applyBorder="1" applyAlignment="1">
      <alignment horizontal="center"/>
    </xf>
    <xf numFmtId="44" fontId="6" fillId="2" borderId="22" xfId="0" applyNumberFormat="1" applyFont="1" applyFill="1" applyBorder="1" applyAlignment="1">
      <alignment horizontal="center"/>
    </xf>
    <xf numFmtId="165" fontId="4" fillId="2" borderId="0" xfId="1" applyNumberFormat="1" applyFont="1" applyFill="1" applyAlignment="1" applyProtection="1">
      <alignment horizontal="center"/>
    </xf>
    <xf numFmtId="164" fontId="6" fillId="2" borderId="23" xfId="1" applyFont="1" applyFill="1" applyBorder="1" applyAlignment="1" applyProtection="1">
      <alignment horizontal="center"/>
    </xf>
    <xf numFmtId="164" fontId="6" fillId="2" borderId="1" xfId="1" applyFont="1" applyFill="1" applyBorder="1" applyAlignment="1" applyProtection="1">
      <alignment horizontal="center"/>
    </xf>
    <xf numFmtId="164" fontId="6" fillId="2" borderId="24" xfId="1" applyFont="1" applyFill="1" applyBorder="1" applyAlignment="1" applyProtection="1">
      <alignment horizontal="center"/>
    </xf>
    <xf numFmtId="164" fontId="6" fillId="2" borderId="25" xfId="1" applyFont="1" applyFill="1" applyBorder="1" applyAlignment="1" applyProtection="1">
      <alignment horizontal="center"/>
    </xf>
    <xf numFmtId="164" fontId="6" fillId="2" borderId="26" xfId="1" applyFont="1" applyFill="1" applyBorder="1" applyAlignment="1" applyProtection="1">
      <alignment horizontal="center"/>
    </xf>
    <xf numFmtId="164" fontId="6" fillId="2" borderId="27" xfId="1" applyFont="1" applyFill="1" applyBorder="1" applyAlignment="1" applyProtection="1">
      <alignment horizontal="center"/>
    </xf>
    <xf numFmtId="164" fontId="4" fillId="2" borderId="0" xfId="1" applyFont="1" applyFill="1" applyProtection="1"/>
    <xf numFmtId="165" fontId="6" fillId="2" borderId="19" xfId="0" applyNumberFormat="1" applyFont="1" applyFill="1" applyBorder="1" applyAlignment="1">
      <alignment horizontal="center"/>
    </xf>
    <xf numFmtId="165" fontId="2" fillId="3" borderId="4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165" fontId="6" fillId="3" borderId="10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6" fillId="0" borderId="5" xfId="0" applyFont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/>
    </xf>
    <xf numFmtId="0" fontId="6" fillId="0" borderId="6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4" fillId="0" borderId="11" xfId="0" applyFont="1" applyBorder="1" applyProtection="1"/>
    <xf numFmtId="0" fontId="13" fillId="0" borderId="11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2" xfId="0" applyFont="1" applyBorder="1" applyProtection="1"/>
    <xf numFmtId="0" fontId="13" fillId="0" borderId="12" xfId="0" applyFont="1" applyBorder="1" applyProtection="1"/>
    <xf numFmtId="0" fontId="4" fillId="0" borderId="19" xfId="0" applyFont="1" applyBorder="1" applyProtection="1"/>
    <xf numFmtId="0" fontId="4" fillId="0" borderId="3" xfId="0" applyFont="1" applyBorder="1" applyProtection="1"/>
    <xf numFmtId="0" fontId="5" fillId="2" borderId="0" xfId="0" applyFont="1" applyFill="1" applyProtection="1"/>
    <xf numFmtId="0" fontId="4" fillId="2" borderId="0" xfId="0" applyFont="1" applyFill="1" applyProtection="1"/>
    <xf numFmtId="0" fontId="6" fillId="0" borderId="4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horizontal="right"/>
    </xf>
    <xf numFmtId="165" fontId="4" fillId="0" borderId="0" xfId="0" applyNumberFormat="1" applyFont="1" applyProtection="1"/>
    <xf numFmtId="0" fontId="5" fillId="0" borderId="5" xfId="0" applyFont="1" applyBorder="1" applyAlignment="1" applyProtection="1">
      <alignment horizontal="left"/>
    </xf>
    <xf numFmtId="0" fontId="16" fillId="0" borderId="13" xfId="0" applyFont="1" applyBorder="1" applyProtection="1"/>
    <xf numFmtId="0" fontId="16" fillId="0" borderId="28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vertical="center"/>
    </xf>
    <xf numFmtId="0" fontId="16" fillId="0" borderId="11" xfId="0" applyFont="1" applyBorder="1" applyProtection="1"/>
    <xf numFmtId="0" fontId="16" fillId="0" borderId="29" xfId="0" applyFont="1" applyBorder="1" applyAlignment="1" applyProtection="1">
      <alignment horizontal="left"/>
    </xf>
    <xf numFmtId="4" fontId="6" fillId="0" borderId="17" xfId="0" applyNumberFormat="1" applyFont="1" applyBorder="1" applyAlignment="1" applyProtection="1">
      <alignment horizontal="center"/>
    </xf>
    <xf numFmtId="4" fontId="6" fillId="0" borderId="18" xfId="0" applyNumberFormat="1" applyFont="1" applyBorder="1" applyAlignment="1" applyProtection="1">
      <alignment horizontal="center"/>
    </xf>
    <xf numFmtId="0" fontId="10" fillId="0" borderId="7" xfId="0" applyFont="1" applyBorder="1" applyAlignment="1" applyProtection="1">
      <alignment vertical="center"/>
    </xf>
    <xf numFmtId="0" fontId="16" fillId="0" borderId="12" xfId="0" applyFont="1" applyBorder="1" applyProtection="1"/>
    <xf numFmtId="165" fontId="16" fillId="0" borderId="30" xfId="0" applyNumberFormat="1" applyFont="1" applyBorder="1" applyAlignment="1" applyProtection="1">
      <alignment horizontal="left"/>
    </xf>
    <xf numFmtId="4" fontId="6" fillId="0" borderId="10" xfId="0" applyNumberFormat="1" applyFont="1" applyBorder="1" applyAlignment="1" applyProtection="1">
      <alignment horizontal="center"/>
    </xf>
    <xf numFmtId="165" fontId="16" fillId="3" borderId="9" xfId="1" applyNumberFormat="1" applyFont="1" applyFill="1" applyBorder="1" applyAlignment="1" applyProtection="1">
      <alignment horizontal="center" wrapText="1"/>
      <protection locked="0"/>
    </xf>
    <xf numFmtId="165" fontId="16" fillId="3" borderId="9" xfId="1" applyNumberFormat="1" applyFont="1" applyFill="1" applyBorder="1" applyAlignment="1" applyProtection="1">
      <alignment horizontal="center"/>
      <protection locked="0"/>
    </xf>
    <xf numFmtId="165" fontId="16" fillId="3" borderId="10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" fontId="17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338668</xdr:colOff>
      <xdr:row>1</xdr:row>
      <xdr:rowOff>63499</xdr:rowOff>
    </xdr:from>
    <xdr:to>
      <xdr:col>0</xdr:col>
      <xdr:colOff>1781176</xdr:colOff>
      <xdr:row>8</xdr:row>
      <xdr:rowOff>121844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623595-C7C5-4771-B43F-8E4B13B7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8" y="263524"/>
          <a:ext cx="1442508" cy="1849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UA61"/>
  <sheetViews>
    <sheetView tabSelected="1" zoomScaleNormal="100" workbookViewId="0" xr3:uid="{AEA406A1-0E4B-5B11-9CD5-51D6E497D94C}">
      <selection activeCell="C7" sqref="C7"/>
    </sheetView>
  </sheetViews>
  <sheetFormatPr defaultColWidth="11.42578125" defaultRowHeight="15.6"/>
  <cols>
    <col min="1" max="1" width="35" style="1" customWidth="1"/>
    <col min="2" max="2" width="55.140625" style="7" customWidth="1"/>
    <col min="3" max="3" width="22.28515625" style="4" customWidth="1"/>
    <col min="4" max="4" width="12.85546875" style="2" customWidth="1"/>
    <col min="5" max="5" width="19.28515625" style="2" customWidth="1"/>
    <col min="6" max="6" width="2" style="2" hidden="1" customWidth="1"/>
    <col min="7" max="7" width="14.85546875" style="2" hidden="1" customWidth="1"/>
    <col min="8" max="10" width="14.85546875" style="1" hidden="1" customWidth="1"/>
    <col min="11" max="16384" width="11.42578125" style="1"/>
  </cols>
  <sheetData>
    <row r="1" spans="1:10">
      <c r="B1" s="9"/>
      <c r="C1" s="9"/>
      <c r="D1" s="9"/>
      <c r="E1" s="9"/>
      <c r="F1" s="9"/>
      <c r="H1" s="11">
        <v>0</v>
      </c>
    </row>
    <row r="2" spans="1:10">
      <c r="B2" s="9"/>
      <c r="C2" s="9"/>
      <c r="D2" s="9"/>
      <c r="E2" s="9"/>
      <c r="F2" s="9"/>
      <c r="H2" s="11"/>
    </row>
    <row r="3" spans="1:10" ht="24.95">
      <c r="A3" s="134" t="s">
        <v>0</v>
      </c>
      <c r="B3" s="134"/>
      <c r="C3" s="134"/>
      <c r="D3" s="134"/>
      <c r="E3" s="134"/>
      <c r="F3" s="9"/>
      <c r="H3" s="11"/>
    </row>
    <row r="4" spans="1:10" ht="14.25" customHeight="1">
      <c r="B4" s="9"/>
      <c r="C4" s="9"/>
      <c r="D4" s="9"/>
      <c r="E4" s="9"/>
      <c r="F4" s="9"/>
      <c r="H4" s="11">
        <v>2</v>
      </c>
    </row>
    <row r="5" spans="1:10" ht="18" thickBot="1">
      <c r="A5" s="137"/>
      <c r="B5" s="137"/>
      <c r="C5" s="137"/>
      <c r="D5" s="10"/>
      <c r="E5" s="10"/>
      <c r="F5" s="10"/>
      <c r="G5"/>
      <c r="H5" s="11">
        <v>4</v>
      </c>
    </row>
    <row r="6" spans="1:10" ht="35.450000000000003" customHeight="1" thickBot="1">
      <c r="B6" s="16" t="s">
        <v>1</v>
      </c>
      <c r="C6" s="15" t="s">
        <v>2</v>
      </c>
      <c r="G6" s="3"/>
    </row>
    <row r="7" spans="1:10">
      <c r="B7" s="12" t="s">
        <v>3</v>
      </c>
      <c r="C7" s="13"/>
      <c r="D7" s="18"/>
      <c r="G7" s="1"/>
    </row>
    <row r="8" spans="1:10">
      <c r="B8" s="14" t="s">
        <v>4</v>
      </c>
      <c r="C8" s="13"/>
      <c r="G8" s="1"/>
    </row>
    <row r="9" spans="1:10">
      <c r="B9" s="14" t="s">
        <v>5</v>
      </c>
      <c r="C9" s="13"/>
      <c r="G9" s="1"/>
    </row>
    <row r="10" spans="1:10">
      <c r="B10" s="14" t="s">
        <v>6</v>
      </c>
      <c r="C10" s="13"/>
      <c r="G10" s="1"/>
    </row>
    <row r="11" spans="1:10" ht="15.75" customHeight="1" thickBot="1">
      <c r="B11" s="17" t="s">
        <v>7</v>
      </c>
      <c r="C11" s="13"/>
      <c r="G11" s="1"/>
    </row>
    <row r="12" spans="1:10" ht="57.75" customHeight="1" thickBot="1">
      <c r="A12" s="19" t="s">
        <v>8</v>
      </c>
      <c r="B12" s="20" t="s">
        <v>9</v>
      </c>
      <c r="C12" s="21" t="s">
        <v>10</v>
      </c>
      <c r="D12" s="22" t="s">
        <v>11</v>
      </c>
      <c r="E12" s="23" t="s">
        <v>12</v>
      </c>
      <c r="F12" s="24"/>
      <c r="G12" s="25" t="s">
        <v>13</v>
      </c>
      <c r="H12" s="25" t="s">
        <v>14</v>
      </c>
      <c r="I12" s="25" t="s">
        <v>15</v>
      </c>
      <c r="J12" s="25" t="s">
        <v>16</v>
      </c>
    </row>
    <row r="13" spans="1:10" ht="7.5" customHeight="1">
      <c r="A13" s="26"/>
      <c r="B13" s="27"/>
      <c r="C13" s="28"/>
      <c r="D13" s="29"/>
      <c r="E13" s="30"/>
      <c r="F13" s="24"/>
      <c r="G13" s="31"/>
      <c r="H13" s="31"/>
      <c r="I13" s="31"/>
      <c r="J13" s="31"/>
    </row>
    <row r="14" spans="1:10" ht="16.5" customHeight="1">
      <c r="A14" s="32" t="s">
        <v>17</v>
      </c>
      <c r="B14" s="33" t="s">
        <v>18</v>
      </c>
      <c r="C14" s="34">
        <v>2340</v>
      </c>
      <c r="D14" s="35">
        <f>IFERROR(IF(COUNTA($C$7:$C$11)=1,"1",),)</f>
        <v>0</v>
      </c>
      <c r="E14" s="34">
        <f t="shared" ref="E14:E20" si="0">SUM(C14*D14)</f>
        <v>0</v>
      </c>
      <c r="F14" s="36"/>
      <c r="G14" s="34">
        <f>$E14/4</f>
        <v>0</v>
      </c>
      <c r="H14" s="34">
        <f>$E14/4</f>
        <v>0</v>
      </c>
      <c r="I14" s="34">
        <f>$E14/4</f>
        <v>0</v>
      </c>
      <c r="J14" s="34">
        <f>$E14/4</f>
        <v>0</v>
      </c>
    </row>
    <row r="15" spans="1:10" ht="16.5" customHeight="1">
      <c r="A15" s="32"/>
      <c r="B15" s="33" t="s">
        <v>19</v>
      </c>
      <c r="C15" s="34">
        <v>4096</v>
      </c>
      <c r="D15" s="35">
        <f>IFERROR(IF(COUNTA($C$7:$C$11)=2,"1",),)</f>
        <v>0</v>
      </c>
      <c r="E15" s="34">
        <f t="shared" si="0"/>
        <v>0</v>
      </c>
      <c r="F15" s="36"/>
      <c r="G15" s="34">
        <f t="shared" ref="G15:J23" si="1">$E15/4</f>
        <v>0</v>
      </c>
      <c r="H15" s="34">
        <f t="shared" si="1"/>
        <v>0</v>
      </c>
      <c r="I15" s="34">
        <f t="shared" si="1"/>
        <v>0</v>
      </c>
      <c r="J15" s="34">
        <f t="shared" si="1"/>
        <v>0</v>
      </c>
    </row>
    <row r="16" spans="1:10" ht="16.5" customHeight="1">
      <c r="A16" s="32"/>
      <c r="B16" s="33" t="s">
        <v>20</v>
      </c>
      <c r="C16" s="34">
        <v>5268</v>
      </c>
      <c r="D16" s="35">
        <f>IFERROR(IF(COUNTA($C$7:$C$11)=3,"1",),)</f>
        <v>0</v>
      </c>
      <c r="E16" s="34">
        <f t="shared" si="0"/>
        <v>0</v>
      </c>
      <c r="F16" s="36"/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 t="shared" si="1"/>
        <v>0</v>
      </c>
    </row>
    <row r="17" spans="1:10" ht="16.5" customHeight="1">
      <c r="A17" s="32"/>
      <c r="B17" s="33" t="s">
        <v>21</v>
      </c>
      <c r="C17" s="34">
        <v>5856</v>
      </c>
      <c r="D17" s="35">
        <f>IFERROR(IF(COUNTA($C$7:$C$11)=4,"1",),)</f>
        <v>0</v>
      </c>
      <c r="E17" s="34">
        <f t="shared" si="0"/>
        <v>0</v>
      </c>
      <c r="F17" s="36"/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</row>
    <row r="18" spans="1:10" ht="6" customHeight="1" thickBot="1">
      <c r="A18" s="37"/>
      <c r="B18" s="38"/>
      <c r="C18" s="39"/>
      <c r="D18" s="40"/>
      <c r="E18" s="39"/>
      <c r="F18" s="36"/>
      <c r="G18" s="39"/>
      <c r="H18" s="39"/>
      <c r="I18" s="39"/>
      <c r="J18" s="39"/>
    </row>
    <row r="19" spans="1:10" ht="6" customHeight="1">
      <c r="A19" s="32"/>
      <c r="B19" s="33"/>
      <c r="C19" s="34"/>
      <c r="D19" s="35"/>
      <c r="E19" s="34"/>
      <c r="F19" s="36"/>
      <c r="G19" s="34"/>
      <c r="H19" s="34"/>
      <c r="I19" s="34"/>
      <c r="J19" s="34"/>
    </row>
    <row r="20" spans="1:10" ht="16.5" customHeight="1">
      <c r="A20" s="32" t="s">
        <v>22</v>
      </c>
      <c r="B20" s="41" t="s">
        <v>23</v>
      </c>
      <c r="C20" s="34">
        <v>700</v>
      </c>
      <c r="D20" s="35">
        <f>IFERROR(IF(COUNTA($C$7:$C$11)&gt;0,"1",),)</f>
        <v>0</v>
      </c>
      <c r="E20" s="34">
        <f t="shared" si="0"/>
        <v>0</v>
      </c>
      <c r="F20" s="36"/>
      <c r="G20" s="34">
        <f t="shared" si="1"/>
        <v>0</v>
      </c>
      <c r="H20" s="34">
        <f t="shared" si="1"/>
        <v>0</v>
      </c>
      <c r="I20" s="34">
        <f t="shared" si="1"/>
        <v>0</v>
      </c>
      <c r="J20" s="34">
        <f t="shared" si="1"/>
        <v>0</v>
      </c>
    </row>
    <row r="21" spans="1:10" ht="7.7" customHeight="1" thickBot="1">
      <c r="A21" s="37"/>
      <c r="B21" s="42"/>
      <c r="C21" s="39"/>
      <c r="D21" s="43"/>
      <c r="E21" s="39"/>
      <c r="F21" s="44"/>
      <c r="G21" s="40"/>
      <c r="H21" s="40"/>
      <c r="I21" s="40"/>
      <c r="J21" s="40"/>
    </row>
    <row r="22" spans="1:10" ht="7.7" customHeight="1">
      <c r="A22" s="32"/>
      <c r="B22" s="41"/>
      <c r="C22" s="34"/>
      <c r="D22" s="35"/>
      <c r="E22" s="34"/>
      <c r="F22" s="36"/>
      <c r="G22" s="45"/>
      <c r="H22" s="45"/>
      <c r="I22" s="45"/>
      <c r="J22" s="45"/>
    </row>
    <row r="23" spans="1:10" ht="16.5" customHeight="1">
      <c r="A23" s="32" t="s">
        <v>24</v>
      </c>
      <c r="B23" s="46" t="s">
        <v>23</v>
      </c>
      <c r="C23" s="34">
        <v>200</v>
      </c>
      <c r="D23" s="35">
        <f>IFERROR(IF(COUNTA($C$7:$C$11)&gt;0,"1",),)</f>
        <v>0</v>
      </c>
      <c r="E23" s="34">
        <f>SUM(C23*D23)</f>
        <v>0</v>
      </c>
      <c r="F23" s="36"/>
      <c r="G23" s="34">
        <f t="shared" si="1"/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</row>
    <row r="24" spans="1:10" ht="7.5" customHeight="1" thickBot="1">
      <c r="A24" s="37"/>
      <c r="B24" s="47"/>
      <c r="C24" s="39"/>
      <c r="D24" s="43"/>
      <c r="E24" s="39"/>
      <c r="F24" s="36"/>
      <c r="G24" s="39"/>
      <c r="H24" s="39"/>
      <c r="I24" s="39"/>
      <c r="J24" s="39"/>
    </row>
    <row r="25" spans="1:10" ht="7.5" customHeight="1">
      <c r="A25" s="48"/>
      <c r="B25" s="49"/>
      <c r="C25" s="50"/>
      <c r="D25" s="51"/>
      <c r="E25" s="50"/>
      <c r="F25" s="36"/>
      <c r="G25" s="50"/>
      <c r="H25" s="50"/>
      <c r="I25" s="50"/>
      <c r="J25" s="50"/>
    </row>
    <row r="26" spans="1:10" ht="16.5" customHeight="1">
      <c r="A26" s="32" t="s">
        <v>25</v>
      </c>
      <c r="B26" s="46" t="s">
        <v>26</v>
      </c>
      <c r="C26" s="34">
        <v>740</v>
      </c>
      <c r="D26" s="35">
        <f>COUNTA($C$7:$C$11)</f>
        <v>0</v>
      </c>
      <c r="E26" s="34">
        <f t="shared" ref="E26" si="2">SUM(C26*D26)</f>
        <v>0</v>
      </c>
      <c r="F26" s="36"/>
      <c r="G26" s="34">
        <f t="shared" ref="G26:J26" si="3">$E26/4</f>
        <v>0</v>
      </c>
      <c r="H26" s="34">
        <f t="shared" si="3"/>
        <v>0</v>
      </c>
      <c r="I26" s="34">
        <f t="shared" si="3"/>
        <v>0</v>
      </c>
      <c r="J26" s="34">
        <f t="shared" si="3"/>
        <v>0</v>
      </c>
    </row>
    <row r="27" spans="1:10" ht="7.5" customHeight="1" thickBot="1">
      <c r="A27" s="37"/>
      <c r="B27" s="47"/>
      <c r="C27" s="39"/>
      <c r="D27" s="43"/>
      <c r="E27" s="39"/>
      <c r="F27" s="36"/>
      <c r="G27" s="39"/>
      <c r="H27" s="39"/>
      <c r="I27" s="39"/>
      <c r="J27" s="39"/>
    </row>
    <row r="28" spans="1:10" ht="7.5" customHeight="1">
      <c r="A28" s="48"/>
      <c r="B28" s="49"/>
      <c r="C28" s="50"/>
      <c r="D28" s="51"/>
      <c r="E28" s="50"/>
      <c r="F28" s="36"/>
      <c r="G28" s="50"/>
      <c r="H28" s="50"/>
      <c r="I28" s="50"/>
      <c r="J28" s="50"/>
    </row>
    <row r="29" spans="1:10" ht="16.5" customHeight="1">
      <c r="A29" s="32" t="s">
        <v>27</v>
      </c>
      <c r="B29" s="46" t="s">
        <v>28</v>
      </c>
      <c r="C29" s="34">
        <v>120</v>
      </c>
      <c r="D29" s="35">
        <f t="shared" ref="D29:D31" si="4">COUNTIF($C$7:$C$11,B29)</f>
        <v>0</v>
      </c>
      <c r="E29" s="34">
        <f t="shared" ref="E29:E31" si="5">SUM(C29*D29)</f>
        <v>0</v>
      </c>
      <c r="F29" s="36"/>
      <c r="G29" s="34">
        <f t="shared" ref="G29:J29" si="6">$E29/4</f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</row>
    <row r="30" spans="1:10" ht="16.5" customHeight="1">
      <c r="A30" s="32"/>
      <c r="B30" s="46" t="s">
        <v>29</v>
      </c>
      <c r="C30" s="34">
        <v>120</v>
      </c>
      <c r="D30" s="35">
        <f t="shared" si="4"/>
        <v>0</v>
      </c>
      <c r="E30" s="34">
        <f t="shared" si="5"/>
        <v>0</v>
      </c>
      <c r="F30" s="36"/>
      <c r="G30" s="34"/>
      <c r="H30" s="34"/>
      <c r="I30" s="34"/>
      <c r="J30" s="34"/>
    </row>
    <row r="31" spans="1:10" ht="16.5" customHeight="1">
      <c r="A31" s="32"/>
      <c r="B31" s="46" t="s">
        <v>30</v>
      </c>
      <c r="C31" s="34">
        <v>120</v>
      </c>
      <c r="D31" s="35">
        <f t="shared" si="4"/>
        <v>0</v>
      </c>
      <c r="E31" s="34">
        <f t="shared" si="5"/>
        <v>0</v>
      </c>
      <c r="F31" s="36"/>
      <c r="G31" s="34"/>
      <c r="H31" s="34"/>
      <c r="I31" s="34"/>
      <c r="J31" s="34"/>
    </row>
    <row r="32" spans="1:10" ht="7.5" customHeight="1" thickBot="1">
      <c r="A32" s="37"/>
      <c r="B32" s="47"/>
      <c r="C32" s="39"/>
      <c r="D32" s="43"/>
      <c r="E32" s="39"/>
      <c r="F32" s="36"/>
      <c r="G32" s="39"/>
      <c r="H32" s="39"/>
      <c r="I32" s="39"/>
      <c r="J32" s="39"/>
    </row>
    <row r="33" spans="1:1223" ht="7.5" customHeight="1">
      <c r="A33" s="48"/>
      <c r="B33" s="52"/>
      <c r="C33" s="50"/>
      <c r="D33" s="53"/>
      <c r="E33" s="50"/>
      <c r="F33" s="36"/>
      <c r="G33" s="34"/>
      <c r="H33" s="34"/>
      <c r="I33" s="34"/>
      <c r="J33" s="34"/>
    </row>
    <row r="34" spans="1:1223" ht="16.5" customHeight="1">
      <c r="A34" s="32" t="s">
        <v>31</v>
      </c>
      <c r="B34" s="54" t="s">
        <v>32</v>
      </c>
      <c r="C34" s="34">
        <v>400</v>
      </c>
      <c r="D34" s="35">
        <f>COUNTIF($C$7:$C$11,B34)</f>
        <v>0</v>
      </c>
      <c r="E34" s="34">
        <f t="shared" ref="E34:E37" si="7">C34*D34</f>
        <v>0</v>
      </c>
      <c r="F34" s="36"/>
      <c r="G34" s="34">
        <f t="shared" ref="G34:J34" si="8">$E34/4</f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</row>
    <row r="35" spans="1:1223" ht="16.5" customHeight="1">
      <c r="A35" s="32"/>
      <c r="B35" s="54" t="s">
        <v>33</v>
      </c>
      <c r="C35" s="34">
        <v>400</v>
      </c>
      <c r="D35" s="35">
        <f>COUNTIF($C$7:$C$11,B35)</f>
        <v>0</v>
      </c>
      <c r="E35" s="34">
        <f t="shared" si="7"/>
        <v>0</v>
      </c>
      <c r="F35" s="36"/>
      <c r="G35" s="34"/>
      <c r="H35" s="34"/>
      <c r="I35" s="34"/>
      <c r="J35" s="34"/>
    </row>
    <row r="36" spans="1:1223" ht="16.5" customHeight="1">
      <c r="A36" s="32"/>
      <c r="B36" s="54" t="s">
        <v>34</v>
      </c>
      <c r="C36" s="34">
        <v>400</v>
      </c>
      <c r="D36" s="35">
        <f>COUNTIF($C$7:$C$11,B36)</f>
        <v>0</v>
      </c>
      <c r="E36" s="34">
        <f t="shared" si="7"/>
        <v>0</v>
      </c>
      <c r="F36" s="36"/>
      <c r="G36" s="34"/>
      <c r="H36" s="34"/>
      <c r="I36" s="34"/>
      <c r="J36" s="34"/>
    </row>
    <row r="37" spans="1:1223" ht="16.5" customHeight="1">
      <c r="A37" s="32"/>
      <c r="B37" s="54" t="s">
        <v>35</v>
      </c>
      <c r="C37" s="34">
        <v>400</v>
      </c>
      <c r="D37" s="35">
        <f>COUNTIF($C$7:$C$11,B37)</f>
        <v>0</v>
      </c>
      <c r="E37" s="34">
        <f t="shared" si="7"/>
        <v>0</v>
      </c>
      <c r="F37" s="36"/>
      <c r="G37" s="34"/>
      <c r="H37" s="34"/>
      <c r="I37" s="34"/>
      <c r="J37" s="34"/>
    </row>
    <row r="38" spans="1:1223" ht="6.75" customHeight="1" thickBot="1">
      <c r="A38" s="55"/>
      <c r="B38" s="56"/>
      <c r="C38" s="39"/>
      <c r="D38" s="40"/>
      <c r="E38" s="39"/>
      <c r="F38" s="39"/>
      <c r="G38" s="39"/>
      <c r="H38" s="39"/>
      <c r="I38" s="39"/>
      <c r="J38" s="39"/>
    </row>
    <row r="39" spans="1:1223" ht="6.75" customHeight="1">
      <c r="A39" s="133"/>
      <c r="B39" s="57"/>
      <c r="C39" s="50"/>
      <c r="D39" s="53"/>
      <c r="E39" s="50"/>
      <c r="F39" s="36"/>
      <c r="G39" s="34"/>
      <c r="H39" s="34"/>
      <c r="I39" s="34"/>
      <c r="J39" s="34"/>
    </row>
    <row r="40" spans="1:1223" ht="16.5" customHeight="1">
      <c r="A40" s="32" t="s">
        <v>36</v>
      </c>
      <c r="B40" s="54" t="s">
        <v>37</v>
      </c>
      <c r="C40" s="34">
        <v>0</v>
      </c>
      <c r="D40" s="35">
        <f>COUNTIF($C$7:$C$11,B40)</f>
        <v>0</v>
      </c>
      <c r="E40" s="34">
        <f t="shared" ref="E40:E41" si="9">C40*D40</f>
        <v>0</v>
      </c>
      <c r="F40" s="36"/>
      <c r="G40" s="34">
        <v>0</v>
      </c>
      <c r="H40" s="34">
        <v>0</v>
      </c>
      <c r="I40" s="34">
        <f>E40</f>
        <v>0</v>
      </c>
      <c r="J40" s="34">
        <v>0</v>
      </c>
    </row>
    <row r="41" spans="1:1223" ht="16.5" customHeight="1">
      <c r="A41" s="141" t="s">
        <v>38</v>
      </c>
      <c r="B41" s="54" t="s">
        <v>39</v>
      </c>
      <c r="C41" s="34">
        <v>0</v>
      </c>
      <c r="D41" s="35">
        <f>COUNTIF($C$7:$C$11,B41)</f>
        <v>0</v>
      </c>
      <c r="E41" s="34">
        <f t="shared" si="9"/>
        <v>0</v>
      </c>
      <c r="F41" s="36"/>
      <c r="G41" s="34">
        <v>0</v>
      </c>
      <c r="H41" s="34">
        <f>E41</f>
        <v>0</v>
      </c>
      <c r="I41" s="34">
        <v>0</v>
      </c>
      <c r="J41" s="34">
        <v>0</v>
      </c>
    </row>
    <row r="42" spans="1:1223" ht="16.5" customHeight="1">
      <c r="A42" s="141"/>
      <c r="B42" s="54" t="s">
        <v>40</v>
      </c>
      <c r="C42" s="34">
        <v>0</v>
      </c>
      <c r="D42" s="45">
        <f>COUNTIF($C$7:$C$11,B42)</f>
        <v>0</v>
      </c>
      <c r="E42" s="34">
        <f t="shared" ref="E42" si="10">C42*D42</f>
        <v>0</v>
      </c>
      <c r="F42" s="34"/>
      <c r="G42" s="34">
        <v>0</v>
      </c>
      <c r="H42" s="34">
        <f>E42</f>
        <v>0</v>
      </c>
      <c r="I42" s="34">
        <v>0</v>
      </c>
      <c r="J42" s="34">
        <v>0</v>
      </c>
    </row>
    <row r="43" spans="1:1223" ht="5.25" customHeight="1" thickBot="1">
      <c r="A43" s="141"/>
      <c r="B43" s="54"/>
      <c r="C43" s="34"/>
      <c r="D43" s="45"/>
      <c r="E43" s="34"/>
      <c r="F43" s="34"/>
      <c r="G43" s="39"/>
      <c r="H43" s="39"/>
      <c r="I43" s="39"/>
      <c r="J43" s="39"/>
    </row>
    <row r="44" spans="1:1223" s="6" customFormat="1" ht="25.7" customHeight="1" thickBot="1">
      <c r="A44" s="58"/>
      <c r="B44" s="59" t="s">
        <v>41</v>
      </c>
      <c r="C44" s="60"/>
      <c r="D44" s="61"/>
      <c r="E44" s="62">
        <f>SUM(E14:E43)</f>
        <v>0</v>
      </c>
      <c r="F44" s="63"/>
      <c r="G44" s="64">
        <f>SUM(G14:G43)</f>
        <v>0</v>
      </c>
      <c r="H44" s="64">
        <f>SUM(H14:H43)</f>
        <v>0</v>
      </c>
      <c r="I44" s="64">
        <f>SUM(I14:I43)</f>
        <v>0</v>
      </c>
      <c r="J44" s="64">
        <f>SUM(J14:J43)</f>
        <v>0</v>
      </c>
    </row>
    <row r="45" spans="1:1223" s="5" customFormat="1" ht="39" customHeight="1" thickBot="1">
      <c r="A45" s="89"/>
      <c r="B45" s="90"/>
      <c r="C45" s="91"/>
      <c r="D45" s="91"/>
      <c r="E45" s="65"/>
      <c r="F45" s="65"/>
      <c r="G45" s="65"/>
      <c r="H45" s="65"/>
      <c r="I45" s="65"/>
      <c r="J45" s="6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</row>
    <row r="46" spans="1:1223" ht="24.75" customHeight="1" thickBot="1">
      <c r="A46" s="92" t="s">
        <v>42</v>
      </c>
      <c r="B46" s="93" t="s">
        <v>43</v>
      </c>
      <c r="C46" s="94"/>
      <c r="D46" s="94"/>
      <c r="E46" s="66" t="s">
        <v>44</v>
      </c>
      <c r="F46" s="65"/>
      <c r="G46" s="138" t="s">
        <v>45</v>
      </c>
      <c r="H46" s="139"/>
      <c r="I46" s="139"/>
      <c r="J46" s="140"/>
    </row>
    <row r="47" spans="1:1223" ht="16.5" customHeight="1">
      <c r="A47" s="95"/>
      <c r="B47" s="96" t="s">
        <v>46</v>
      </c>
      <c r="C47" s="97"/>
      <c r="D47" s="97"/>
      <c r="E47" s="129">
        <v>0</v>
      </c>
      <c r="F47" s="65"/>
      <c r="G47" s="67">
        <f>E47</f>
        <v>0</v>
      </c>
      <c r="H47" s="68">
        <v>0</v>
      </c>
      <c r="I47" s="68">
        <v>0</v>
      </c>
      <c r="J47" s="69">
        <v>0</v>
      </c>
    </row>
    <row r="48" spans="1:1223" ht="16.5" customHeight="1">
      <c r="A48" s="98"/>
      <c r="B48" s="99" t="s">
        <v>47</v>
      </c>
      <c r="C48" s="100"/>
      <c r="D48" s="101"/>
      <c r="E48" s="130">
        <v>0</v>
      </c>
      <c r="F48" s="70"/>
      <c r="G48" s="71">
        <f>E48</f>
        <v>0</v>
      </c>
      <c r="H48" s="72">
        <v>0</v>
      </c>
      <c r="I48" s="72">
        <v>0</v>
      </c>
      <c r="J48" s="73">
        <v>0</v>
      </c>
    </row>
    <row r="49" spans="1:29" ht="16.5" customHeight="1" thickBot="1">
      <c r="A49" s="102"/>
      <c r="B49" s="103" t="s">
        <v>48</v>
      </c>
      <c r="C49" s="104"/>
      <c r="D49" s="104"/>
      <c r="E49" s="131">
        <v>0</v>
      </c>
      <c r="F49" s="70"/>
      <c r="G49" s="74">
        <f>E49</f>
        <v>0</v>
      </c>
      <c r="H49" s="75">
        <v>0</v>
      </c>
      <c r="I49" s="75">
        <v>0</v>
      </c>
      <c r="J49" s="76">
        <v>0</v>
      </c>
    </row>
    <row r="50" spans="1:29" ht="18.75" customHeight="1" thickBot="1">
      <c r="A50" s="105"/>
      <c r="B50" s="106"/>
      <c r="C50" s="107"/>
      <c r="D50" s="77"/>
      <c r="E50" s="70"/>
      <c r="F50" s="70"/>
      <c r="G50" s="78"/>
      <c r="H50" s="78"/>
      <c r="I50" s="78"/>
      <c r="J50" s="78"/>
    </row>
    <row r="51" spans="1:29" s="8" customFormat="1" ht="29.45" customHeight="1" thickBot="1">
      <c r="A51" s="108"/>
      <c r="B51" s="109" t="s">
        <v>49</v>
      </c>
      <c r="C51" s="110"/>
      <c r="D51" s="111"/>
      <c r="E51" s="79">
        <f>E44-E47-E48+E49</f>
        <v>0</v>
      </c>
      <c r="F51" s="80"/>
      <c r="G51" s="81">
        <f>G44-G47-G48+G49</f>
        <v>0</v>
      </c>
      <c r="H51" s="81">
        <f>H44-H47-H48+H49</f>
        <v>0</v>
      </c>
      <c r="I51" s="81">
        <f>I44-I47-I48+I49</f>
        <v>0</v>
      </c>
      <c r="J51" s="81">
        <f>J44-J47-J48+J49</f>
        <v>0</v>
      </c>
    </row>
    <row r="52" spans="1:29" s="5" customFormat="1" ht="5.45" customHeight="1">
      <c r="A52" s="112"/>
      <c r="B52" s="113"/>
      <c r="C52" s="113"/>
      <c r="D52" s="113"/>
      <c r="E52" s="82"/>
      <c r="F52" s="83"/>
      <c r="G52" s="3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3.7" customHeight="1" thickBot="1">
      <c r="A53" s="100"/>
      <c r="B53" s="114"/>
      <c r="C53" s="115"/>
      <c r="D53" s="101"/>
      <c r="E53" s="84"/>
    </row>
    <row r="54" spans="1:29" ht="16.5" customHeight="1">
      <c r="A54" s="116" t="s">
        <v>50</v>
      </c>
      <c r="B54" s="117" t="s">
        <v>51</v>
      </c>
      <c r="C54" s="118" t="s">
        <v>52</v>
      </c>
      <c r="D54" s="119" t="s">
        <v>53</v>
      </c>
      <c r="E54" s="85">
        <f>E51/40</f>
        <v>0</v>
      </c>
      <c r="F54" s="24"/>
      <c r="G54" s="36"/>
    </row>
    <row r="55" spans="1:29" ht="16.5" customHeight="1">
      <c r="A55" s="120"/>
      <c r="B55" s="121" t="s">
        <v>54</v>
      </c>
      <c r="C55" s="122" t="s">
        <v>52</v>
      </c>
      <c r="D55" s="123" t="s">
        <v>55</v>
      </c>
      <c r="E55" s="86">
        <f>E51/20</f>
        <v>0</v>
      </c>
      <c r="F55" s="24"/>
      <c r="G55" s="36"/>
    </row>
    <row r="56" spans="1:29" ht="16.5" customHeight="1">
      <c r="A56" s="120"/>
      <c r="B56" s="121" t="s">
        <v>56</v>
      </c>
      <c r="C56" s="122" t="s">
        <v>52</v>
      </c>
      <c r="D56" s="124" t="s">
        <v>57</v>
      </c>
      <c r="E56" s="87">
        <f>E51/10</f>
        <v>0</v>
      </c>
      <c r="F56" s="24"/>
      <c r="G56" s="36"/>
    </row>
    <row r="57" spans="1:29" ht="16.5" customHeight="1" thickBot="1">
      <c r="A57" s="125"/>
      <c r="B57" s="126" t="s">
        <v>58</v>
      </c>
      <c r="C57" s="127" t="s">
        <v>59</v>
      </c>
      <c r="D57" s="128" t="s">
        <v>60</v>
      </c>
      <c r="E57" s="88">
        <f>E51/4</f>
        <v>0</v>
      </c>
      <c r="F57" s="24"/>
      <c r="G57" s="36"/>
    </row>
    <row r="58" spans="1:29" ht="14.25" customHeight="1"/>
    <row r="59" spans="1:29" ht="69" customHeight="1">
      <c r="A59" s="135" t="s">
        <v>61</v>
      </c>
      <c r="B59" s="135"/>
      <c r="C59" s="135"/>
      <c r="D59" s="135"/>
      <c r="E59" s="135"/>
      <c r="F59" s="135"/>
      <c r="G59" s="135"/>
      <c r="H59" s="135"/>
      <c r="I59" s="135"/>
      <c r="J59" s="135"/>
    </row>
    <row r="60" spans="1:29" ht="32.1" customHeight="1">
      <c r="A60" s="142" t="s">
        <v>62</v>
      </c>
      <c r="B60" s="143"/>
      <c r="C60" s="143"/>
      <c r="D60" s="143"/>
      <c r="E60" s="143"/>
      <c r="F60" s="132"/>
      <c r="G60" s="132"/>
      <c r="H60" s="132"/>
      <c r="I60" s="132"/>
      <c r="J60" s="132"/>
    </row>
    <row r="61" spans="1:29" ht="37.5" customHeight="1">
      <c r="A61" s="136" t="s">
        <v>63</v>
      </c>
      <c r="B61" s="136"/>
      <c r="C61" s="136"/>
      <c r="D61" s="136"/>
      <c r="E61" s="136"/>
    </row>
  </sheetData>
  <sheetProtection algorithmName="SHA-512" hashValue="NZNCJZRUYyTTQiOMQtVaRUVyRiCP6tYHuLx3dU7Mz0b9fTPuYD+2j5O3V7JZ231EGPW+BR+eKkUefeHpV1h82w==" saltValue="zFjxRJLqjVex+IeA+5oDNg==" spinCount="100000" sheet="1" selectLockedCells="1"/>
  <mergeCells count="7">
    <mergeCell ref="A3:E3"/>
    <mergeCell ref="A59:J59"/>
    <mergeCell ref="A61:E61"/>
    <mergeCell ref="A5:C5"/>
    <mergeCell ref="G46:J46"/>
    <mergeCell ref="A41:A43"/>
    <mergeCell ref="A60:E60"/>
  </mergeCells>
  <dataValidations xWindow="780" yWindow="383" count="1">
    <dataValidation type="list" allowBlank="1" showInputMessage="1" showErrorMessage="1" errorTitle="Year Level Entry Required" error="Select the Year Level from the drop down box provided" promptTitle="Use the Drop Arrow" prompt="Select the Year Level" sqref="C7:C11" xr:uid="{00000000-0002-0000-0000-000000000000}">
      <formula1>"Prep, Year 1, Year 2, Year 3, Year 4, Year 5, Year 6"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D458B98212F4BB3FEC424624B4FE1" ma:contentTypeVersion="2" ma:contentTypeDescription="Create a new document." ma:contentTypeScope="" ma:versionID="05c2037d431f3b0eee154b2f9723c8b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7495c11f9cb744321fa7fed5f64acf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5FB21A-FD49-42F4-851D-F4B03E35F78E}"/>
</file>

<file path=customXml/itemProps2.xml><?xml version="1.0" encoding="utf-8"?>
<ds:datastoreItem xmlns:ds="http://schemas.openxmlformats.org/officeDocument/2006/customXml" ds:itemID="{6D899E3A-C0AF-4CEE-9B81-7352F7394D8B}"/>
</file>

<file path=customXml/itemProps3.xml><?xml version="1.0" encoding="utf-8"?>
<ds:datastoreItem xmlns:ds="http://schemas.openxmlformats.org/officeDocument/2006/customXml" ds:itemID="{16858912-EA38-4A86-B68D-B23FE883B35C}"/>
</file>

<file path=customXml/itemProps4.xml><?xml version="1.0" encoding="utf-8"?>
<ds:datastoreItem xmlns:ds="http://schemas.openxmlformats.org/officeDocument/2006/customXml" ds:itemID="{E7D1CEE0-D83E-4482-9255-493466067C5C}"/>
</file>

<file path=customXml/itemProps5.xml><?xml version="1.0" encoding="utf-8"?>
<ds:datastoreItem xmlns:ds="http://schemas.openxmlformats.org/officeDocument/2006/customXml" ds:itemID="{1C3A0D43-4315-4266-9B08-F83C74911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St. Joseph's College, Gregory Terrace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dcoetzee</dc:creator>
  <cp:keywords/>
  <dc:description/>
  <cp:lastModifiedBy>Deanna French</cp:lastModifiedBy>
  <cp:revision/>
  <dcterms:created xsi:type="dcterms:W3CDTF">2013-07-05T04:58:52Z</dcterms:created>
  <dcterms:modified xsi:type="dcterms:W3CDTF">2025-01-22T05:37:10Z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0x010100BF8D458B98212F4BB3FEC424624B4FE1</vt:lpwstr>
  </property>
  <property fmtid="{D5CDD505-2E9C-101B-9397-08002B2CF9AE}" pid="4" name="Order">
    <vt:r8>3000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SharedWithUsers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