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bcecatholicedu-my.sharepoint.com/personal/deanna_french_bne_catholic_edu_au/Documents/Desktop/"/>
    </mc:Choice>
  </mc:AlternateContent>
  <xr:revisionPtr revIDLastSave="0" documentId="8_{4FED13D5-A591-4F5A-B57D-EE80C06CD909}" xr6:coauthVersionLast="47" xr6:coauthVersionMax="47" xr10:uidLastSave="{00000000-0000-0000-0000-000000000000}"/>
  <bookViews>
    <workbookView xWindow="-120" yWindow="-120" windowWidth="28215" windowHeight="15840" xr2:uid="{B41673D9-6A5E-406F-82B2-4F8DF229BD0D}"/>
  </bookViews>
  <sheets>
    <sheet name="Fee Calculation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1" l="1"/>
  <c r="E46" i="1" s="1"/>
  <c r="G46" i="1" s="1"/>
  <c r="D45" i="1"/>
  <c r="E45" i="1" s="1"/>
  <c r="G45" i="1" s="1"/>
  <c r="D44" i="1"/>
  <c r="E44" i="1" s="1"/>
  <c r="G44" i="1" s="1"/>
  <c r="D43" i="1"/>
  <c r="E43" i="1" s="1"/>
  <c r="G43" i="1" s="1"/>
  <c r="D42" i="1"/>
  <c r="E42" i="1" s="1"/>
  <c r="G42" i="1" s="1"/>
  <c r="D41" i="1"/>
  <c r="E41" i="1" s="1"/>
  <c r="G41" i="1" s="1"/>
  <c r="D40" i="1"/>
  <c r="E40" i="1" s="1"/>
  <c r="G40" i="1" s="1"/>
  <c r="D38" i="1"/>
  <c r="E38" i="1" s="1"/>
  <c r="G38" i="1" s="1"/>
  <c r="D37" i="1"/>
  <c r="E37" i="1" s="1"/>
  <c r="G37" i="1" s="1"/>
  <c r="D36" i="1"/>
  <c r="E36" i="1" s="1"/>
  <c r="G36" i="1" s="1"/>
  <c r="D35" i="1"/>
  <c r="E35" i="1" s="1"/>
  <c r="G35" i="1" s="1"/>
  <c r="D34" i="1"/>
  <c r="E34" i="1" s="1"/>
  <c r="G34" i="1" s="1"/>
  <c r="D33" i="1"/>
  <c r="E33" i="1" s="1"/>
  <c r="G33" i="1" s="1"/>
  <c r="D32" i="1"/>
  <c r="E32" i="1" s="1"/>
  <c r="G32" i="1" s="1"/>
  <c r="D30" i="1"/>
  <c r="E30" i="1" s="1"/>
  <c r="G30" i="1" s="1"/>
  <c r="D29" i="1"/>
  <c r="E29" i="1" s="1"/>
  <c r="G29" i="1" s="1"/>
  <c r="D28" i="1"/>
  <c r="E28" i="1" s="1"/>
  <c r="G28" i="1" s="1"/>
  <c r="D27" i="1"/>
  <c r="E27" i="1" s="1"/>
  <c r="G27" i="1" s="1"/>
  <c r="D26" i="1"/>
  <c r="E26" i="1" s="1"/>
  <c r="G26" i="1" s="1"/>
  <c r="D25" i="1"/>
  <c r="E25" i="1" s="1"/>
  <c r="G25" i="1" s="1"/>
  <c r="D24" i="1"/>
  <c r="E24" i="1" s="1"/>
  <c r="G24" i="1" s="1"/>
  <c r="E21" i="1"/>
  <c r="G21" i="1" s="1"/>
  <c r="G19" i="1"/>
  <c r="E19" i="1"/>
  <c r="D17" i="1"/>
  <c r="E17" i="1" s="1"/>
  <c r="G17" i="1" s="1"/>
  <c r="D16" i="1"/>
  <c r="E16" i="1" s="1"/>
  <c r="G16" i="1" s="1"/>
  <c r="D15" i="1"/>
  <c r="E15" i="1" s="1"/>
  <c r="G15" i="1" s="1"/>
  <c r="D14" i="1"/>
  <c r="E14" i="1" s="1"/>
  <c r="G14" i="1" l="1"/>
  <c r="G48" i="1" s="1"/>
  <c r="E48" i="1"/>
  <c r="E54" i="1" s="1"/>
  <c r="E59" i="1" l="1"/>
  <c r="E58" i="1"/>
  <c r="E57" i="1"/>
  <c r="E56" i="1"/>
</calcChain>
</file>

<file path=xl/sharedStrings.xml><?xml version="1.0" encoding="utf-8"?>
<sst xmlns="http://schemas.openxmlformats.org/spreadsheetml/2006/main" count="66" uniqueCount="51">
  <si>
    <t>STS PETER &amp; PAUL'S SCHOOL</t>
  </si>
  <si>
    <t xml:space="preserve">
</t>
  </si>
  <si>
    <t>Family Details</t>
  </si>
  <si>
    <t>Student Names</t>
  </si>
  <si>
    <t xml:space="preserve">No of Children </t>
  </si>
  <si>
    <t>Year Level</t>
  </si>
  <si>
    <t>Fee Category</t>
  </si>
  <si>
    <t>Description</t>
  </si>
  <si>
    <t>Fee Schedule</t>
  </si>
  <si>
    <t xml:space="preserve">Number </t>
  </si>
  <si>
    <t>Annual Fee</t>
  </si>
  <si>
    <t xml:space="preserve">Term Billing Amount                 </t>
  </si>
  <si>
    <t>Tuition Fees</t>
  </si>
  <si>
    <t xml:space="preserve">  1 Child</t>
  </si>
  <si>
    <t xml:space="preserve">  2 Children</t>
  </si>
  <si>
    <t xml:space="preserve">  3 Children</t>
  </si>
  <si>
    <t xml:space="preserve">  4 Children or more</t>
  </si>
  <si>
    <t>Capital Levy</t>
  </si>
  <si>
    <t xml:space="preserve">per Family - Compulsory  </t>
  </si>
  <si>
    <t>P&amp;F Levy</t>
  </si>
  <si>
    <t>Student Levy</t>
  </si>
  <si>
    <t>Prep</t>
  </si>
  <si>
    <t>Year 1</t>
  </si>
  <si>
    <t>Year 2</t>
  </si>
  <si>
    <t>Year 3</t>
  </si>
  <si>
    <t>Year 4</t>
  </si>
  <si>
    <t>Year 5</t>
  </si>
  <si>
    <t>Year 6</t>
  </si>
  <si>
    <t>Device Levy</t>
  </si>
  <si>
    <t>Technology Levy</t>
  </si>
  <si>
    <t>TOTAL FOR 2024</t>
  </si>
  <si>
    <t>Adjustment from previous year</t>
  </si>
  <si>
    <t>Enter $ Amount</t>
  </si>
  <si>
    <t>- Deduct Credit Balance Brought Forward from previous year </t>
  </si>
  <si>
    <t>- Add Debit Balance Brought Forward from previous year (amount still owing)</t>
  </si>
  <si>
    <t>Annual Total including Adjustments from previous year</t>
  </si>
  <si>
    <t>Payment Schedule</t>
  </si>
  <si>
    <t>÷ 40 pmts</t>
  </si>
  <si>
    <t>÷ 20 pmts</t>
  </si>
  <si>
    <t>÷ 10 pmts</t>
  </si>
  <si>
    <t>÷   4 pmts</t>
  </si>
  <si>
    <t>https://adf.brisbanecatholic.org.au/ready-reckoner/</t>
  </si>
  <si>
    <t xml:space="preserve">         2024 - FEE CALCULATION WORKSHEET</t>
  </si>
  <si>
    <r>
      <t xml:space="preserve">Enter relevant data in the </t>
    </r>
    <r>
      <rPr>
        <b/>
        <i/>
        <sz val="16"/>
        <color indexed="8"/>
        <rFont val="Arial"/>
        <family val="2"/>
      </rPr>
      <t>blue</t>
    </r>
    <r>
      <rPr>
        <b/>
        <i/>
        <sz val="16"/>
        <rFont val="Arial"/>
        <family val="2"/>
      </rPr>
      <t xml:space="preserve"> sections ONLY.</t>
    </r>
    <r>
      <rPr>
        <b/>
        <sz val="16"/>
        <rFont val="Arial"/>
        <family val="2"/>
      </rPr>
      <t xml:space="preserve">                                                                                                                                                </t>
    </r>
    <r>
      <rPr>
        <sz val="16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If using the Direct Direct Debit methods of payment (bank account or credit card) please print &amp;/or scan your payment form to the Finance Secretary at pbulfinance@bne.catholic.edu.au for processing.</t>
    </r>
  </si>
  <si>
    <r>
      <t xml:space="preserve">  Payment Frequency - </t>
    </r>
    <r>
      <rPr>
        <b/>
        <sz val="18"/>
        <rFont val="Arial"/>
        <family val="2"/>
      </rPr>
      <t>Fortnightly</t>
    </r>
    <r>
      <rPr>
        <sz val="18"/>
        <rFont val="Arial"/>
        <family val="2"/>
      </rPr>
      <t xml:space="preserve"> (February to November)</t>
    </r>
  </si>
  <si>
    <r>
      <t xml:space="preserve">  Payment Frequency - </t>
    </r>
    <r>
      <rPr>
        <b/>
        <sz val="18"/>
        <rFont val="Arial"/>
        <family val="2"/>
      </rPr>
      <t>Weekly</t>
    </r>
    <r>
      <rPr>
        <sz val="18"/>
        <rFont val="Arial"/>
        <family val="2"/>
      </rPr>
      <t xml:space="preserve">  (February to November)</t>
    </r>
  </si>
  <si>
    <r>
      <t xml:space="preserve">  Payment Frequency - </t>
    </r>
    <r>
      <rPr>
        <b/>
        <sz val="18"/>
        <rFont val="Arial"/>
        <family val="2"/>
      </rPr>
      <t>Monthly</t>
    </r>
    <r>
      <rPr>
        <sz val="18"/>
        <rFont val="Arial"/>
        <family val="2"/>
      </rPr>
      <t xml:space="preserve">    (February to November)</t>
    </r>
  </si>
  <si>
    <r>
      <t xml:space="preserve">  Payment Frequency - </t>
    </r>
    <r>
      <rPr>
        <b/>
        <sz val="18"/>
        <rFont val="Arial"/>
        <family val="2"/>
      </rPr>
      <t xml:space="preserve">Term </t>
    </r>
    <r>
      <rPr>
        <sz val="18"/>
        <rFont val="Arial"/>
        <family val="2"/>
      </rPr>
      <t xml:space="preserve"> by end of Week 3 of each Term</t>
    </r>
  </si>
  <si>
    <t>Parents with students in Years 4, 5 and 6, camp fees are not included in the above</t>
  </si>
  <si>
    <t>calculations.  These will be charged in the term in which the camp occurs.</t>
  </si>
  <si>
    <t xml:space="preserve">The amount will need to be paid separately.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</si>
</sst>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_-[$$-409]* #,##0.00_ ;_-[$$-409]* \-#,##0.00\ ;_-[$$-409]* &quot;-&quot;??_ ;_-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b/>
      <sz val="16"/>
      <name val="Arial"/>
      <family val="2"/>
    </font>
    <font>
      <u/>
      <sz val="18"/>
      <color theme="10"/>
      <name val="Arial"/>
      <family val="2"/>
    </font>
    <font>
      <b/>
      <sz val="18"/>
      <color theme="1"/>
      <name val="Arial"/>
      <family val="2"/>
    </font>
    <font>
      <i/>
      <sz val="18"/>
      <name val="Arial"/>
      <family val="2"/>
    </font>
    <font>
      <sz val="18"/>
      <color theme="1"/>
      <name val="Arial"/>
      <family val="2"/>
    </font>
    <font>
      <b/>
      <i/>
      <sz val="16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4" fontId="3" fillId="0" borderId="0" xfId="0" applyNumberFormat="1" applyFont="1" applyAlignment="1">
      <alignment horizontal="center"/>
    </xf>
    <xf numFmtId="1" fontId="3" fillId="2" borderId="3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/>
    <xf numFmtId="1" fontId="3" fillId="2" borderId="7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7" fillId="0" borderId="3" xfId="0" quotePrefix="1" applyFont="1" applyBorder="1"/>
    <xf numFmtId="0" fontId="6" fillId="0" borderId="19" xfId="0" applyFont="1" applyBorder="1" applyAlignment="1">
      <alignment horizontal="center"/>
    </xf>
    <xf numFmtId="0" fontId="7" fillId="0" borderId="8" xfId="0" quotePrefix="1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7" xfId="0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0" fontId="9" fillId="0" borderId="0" xfId="2" applyFont="1"/>
    <xf numFmtId="0" fontId="7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 applyProtection="1">
      <alignment horizontal="left" vertical="top"/>
      <protection locked="0"/>
    </xf>
    <xf numFmtId="0" fontId="3" fillId="0" borderId="5" xfId="0" applyFont="1" applyBorder="1" applyAlignment="1">
      <alignment horizontal="center"/>
    </xf>
    <xf numFmtId="0" fontId="6" fillId="3" borderId="6" xfId="0" applyFont="1" applyFill="1" applyBorder="1" applyAlignment="1" applyProtection="1">
      <alignment horizontal="center"/>
      <protection locked="0"/>
    </xf>
    <xf numFmtId="1" fontId="3" fillId="3" borderId="6" xfId="0" applyNumberFormat="1" applyFont="1" applyFill="1" applyBorder="1" applyAlignment="1" applyProtection="1">
      <alignment horizontal="left" vertical="top"/>
      <protection locked="0"/>
    </xf>
    <xf numFmtId="0" fontId="3" fillId="0" borderId="6" xfId="0" applyFont="1" applyBorder="1" applyAlignment="1">
      <alignment horizontal="center"/>
    </xf>
    <xf numFmtId="0" fontId="6" fillId="0" borderId="8" xfId="0" applyFont="1" applyBorder="1"/>
    <xf numFmtId="164" fontId="10" fillId="3" borderId="9" xfId="0" applyNumberFormat="1" applyFont="1" applyFill="1" applyBorder="1" applyAlignment="1" applyProtection="1">
      <alignment horizontal="left" vertical="top"/>
      <protection locked="0"/>
    </xf>
    <xf numFmtId="0" fontId="10" fillId="0" borderId="9" xfId="0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3" xfId="0" applyFont="1" applyBorder="1"/>
    <xf numFmtId="164" fontId="6" fillId="2" borderId="13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/>
    <xf numFmtId="164" fontId="6" fillId="2" borderId="10" xfId="0" applyNumberFormat="1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6" fillId="0" borderId="1" xfId="0" applyFont="1" applyBorder="1"/>
    <xf numFmtId="0" fontId="7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/>
    <xf numFmtId="0" fontId="6" fillId="0" borderId="13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4" fontId="6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left"/>
    </xf>
    <xf numFmtId="0" fontId="7" fillId="0" borderId="13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3" fillId="2" borderId="12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164" fontId="3" fillId="2" borderId="18" xfId="0" applyNumberFormat="1" applyFont="1" applyFill="1" applyBorder="1" applyAlignment="1">
      <alignment horizontal="center" wrapText="1"/>
    </xf>
    <xf numFmtId="165" fontId="11" fillId="4" borderId="20" xfId="1" applyNumberFormat="1" applyFont="1" applyFill="1" applyBorder="1" applyProtection="1">
      <protection locked="0"/>
    </xf>
    <xf numFmtId="165" fontId="11" fillId="4" borderId="23" xfId="1" applyNumberFormat="1" applyFont="1" applyFill="1" applyBorder="1" applyProtection="1">
      <protection locked="0"/>
    </xf>
    <xf numFmtId="0" fontId="7" fillId="2" borderId="14" xfId="0" applyFont="1" applyFill="1" applyBorder="1"/>
    <xf numFmtId="44" fontId="6" fillId="2" borderId="0" xfId="1" applyFont="1" applyFill="1" applyProtection="1"/>
    <xf numFmtId="164" fontId="6" fillId="2" borderId="0" xfId="1" applyNumberFormat="1" applyFont="1" applyFill="1" applyAlignment="1" applyProtection="1">
      <alignment horizontal="center"/>
    </xf>
    <xf numFmtId="0" fontId="3" fillId="0" borderId="0" xfId="0" applyFont="1"/>
    <xf numFmtId="0" fontId="3" fillId="0" borderId="11" xfId="0" applyFont="1" applyBorder="1"/>
    <xf numFmtId="0" fontId="3" fillId="0" borderId="14" xfId="0" applyFont="1" applyBorder="1"/>
    <xf numFmtId="44" fontId="3" fillId="0" borderId="24" xfId="1" applyFont="1" applyFill="1" applyBorder="1" applyProtection="1"/>
    <xf numFmtId="164" fontId="3" fillId="0" borderId="2" xfId="1" applyNumberFormat="1" applyFont="1" applyFill="1" applyBorder="1" applyAlignment="1" applyProtection="1">
      <alignment horizontal="center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/>
    <xf numFmtId="0" fontId="7" fillId="0" borderId="12" xfId="0" applyFont="1" applyBorder="1" applyAlignment="1">
      <alignment horizontal="center"/>
    </xf>
    <xf numFmtId="0" fontId="6" fillId="0" borderId="25" xfId="0" applyFont="1" applyBorder="1"/>
    <xf numFmtId="164" fontId="6" fillId="0" borderId="26" xfId="0" applyNumberFormat="1" applyFont="1" applyBorder="1" applyAlignment="1">
      <alignment horizontal="right"/>
    </xf>
    <xf numFmtId="164" fontId="3" fillId="5" borderId="4" xfId="0" applyNumberFormat="1" applyFont="1" applyFill="1" applyBorder="1" applyAlignment="1">
      <alignment horizontal="center"/>
    </xf>
    <xf numFmtId="0" fontId="6" fillId="0" borderId="28" xfId="0" applyFont="1" applyBorder="1"/>
    <xf numFmtId="164" fontId="6" fillId="0" borderId="29" xfId="0" applyNumberFormat="1" applyFont="1" applyBorder="1" applyAlignment="1">
      <alignment horizontal="right"/>
    </xf>
    <xf numFmtId="0" fontId="6" fillId="0" borderId="3" xfId="0" applyFont="1" applyBorder="1"/>
    <xf numFmtId="164" fontId="3" fillId="5" borderId="6" xfId="0" applyNumberFormat="1" applyFont="1" applyFill="1" applyBorder="1" applyAlignment="1">
      <alignment horizontal="center"/>
    </xf>
    <xf numFmtId="0" fontId="12" fillId="0" borderId="8" xfId="2" applyFont="1" applyBorder="1" applyProtection="1"/>
    <xf numFmtId="0" fontId="6" fillId="0" borderId="31" xfId="0" applyFont="1" applyBorder="1"/>
    <xf numFmtId="164" fontId="6" fillId="0" borderId="15" xfId="0" applyNumberFormat="1" applyFont="1" applyBorder="1" applyAlignment="1">
      <alignment horizontal="right"/>
    </xf>
    <xf numFmtId="164" fontId="3" fillId="5" borderId="9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654845</xdr:colOff>
      <xdr:row>0</xdr:row>
      <xdr:rowOff>202406</xdr:rowOff>
    </xdr:from>
    <xdr:ext cx="2964656" cy="19407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2F7C15B-1397-412C-B7CD-F8659EACAE2C}"/>
            </a:ext>
          </a:extLst>
        </xdr:cNvPr>
        <xdr:cNvSpPr txBox="1"/>
      </xdr:nvSpPr>
      <xdr:spPr>
        <a:xfrm>
          <a:off x="654845" y="202406"/>
          <a:ext cx="2964656" cy="1940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AU" sz="1100"/>
        </a:p>
      </xdr:txBody>
    </xdr:sp>
    <xdr:clientData/>
  </xdr:oneCellAnchor>
  <xdr:twoCellAnchor editAs="oneCell">
    <xdr:from>
      <xdr:col>0</xdr:col>
      <xdr:colOff>1207100</xdr:colOff>
      <xdr:row>0</xdr:row>
      <xdr:rowOff>190502</xdr:rowOff>
    </xdr:from>
    <xdr:to>
      <xdr:col>0</xdr:col>
      <xdr:colOff>2571749</xdr:colOff>
      <xdr:row>3</xdr:row>
      <xdr:rowOff>1165423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4982F6-7F77-49F6-AFEF-9D7EACAB7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7100" y="190502"/>
          <a:ext cx="1364649" cy="2698946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638175</xdr:colOff>
      <xdr:row>61</xdr:row>
      <xdr:rowOff>37318</xdr:rowOff>
    </xdr:from>
    <xdr:to>
      <xdr:col>4</xdr:col>
      <xdr:colOff>695325</xdr:colOff>
      <xdr:row>70</xdr:row>
      <xdr:rowOff>190499</xdr:rowOff>
    </xdr:to>
    <xdr:pic>
      <xdr:nvPicPr>
        <xdr:cNvPr id="4" name="Picture 3" descr="Please Note Road Sign on White Background Stock Vector - Illustration of road, sign: 149045569">
          <a:extLst>
            <a:ext uri="{FF2B5EF4-FFF2-40B4-BE49-F238E27FC236}">
              <a16:creationId xmlns:a16="http://schemas.microsoft.com/office/drawing/2014/main" id="{93E10F1F-E047-F5AE-81B3-D81A65D4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370960">
          <a:off x="9058275" y="21935293"/>
          <a:ext cx="3810000" cy="2810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brisbanecatholic.us11.list-manage.com/track/click?u=bfaf02b25f02379a0f135c94d&amp;id=9590fec624&amp;e=071004066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EB20A-0A94-4049-9B3B-8771591AA367}">
  <dimension ref="A1:AC65"/>
  <sheetViews>
    <sheetView tabSelected="1" workbookViewId="0">
      <selection activeCell="D7" sqref="D7"/>
    </sheetView>
  </sheetViews>
  <sheetFormatPr defaultColWidth="11.42578125" defaultRowHeight="23.25" x14ac:dyDescent="0.35"/>
  <cols>
    <col min="1" max="1" width="50.85546875" style="4" customWidth="1"/>
    <col min="2" max="2" width="75.42578125" style="90" customWidth="1"/>
    <col min="3" max="3" width="28.5703125" style="91" customWidth="1"/>
    <col min="4" max="4" width="27.7109375" style="3" customWidth="1"/>
    <col min="5" max="5" width="25.5703125" style="3" customWidth="1"/>
    <col min="6" max="6" width="4" style="3" customWidth="1"/>
    <col min="7" max="7" width="33.5703125" style="3" customWidth="1"/>
    <col min="8" max="16384" width="11.42578125" style="4"/>
  </cols>
  <sheetData>
    <row r="1" spans="1:7" ht="45" customHeight="1" x14ac:dyDescent="0.35">
      <c r="B1" s="105" t="s">
        <v>0</v>
      </c>
      <c r="C1" s="105"/>
      <c r="D1" s="105"/>
      <c r="E1" s="105"/>
      <c r="F1" s="1"/>
    </row>
    <row r="2" spans="1:7" ht="45" customHeight="1" x14ac:dyDescent="0.35">
      <c r="B2" s="105" t="s">
        <v>42</v>
      </c>
      <c r="C2" s="105"/>
      <c r="D2" s="105"/>
      <c r="E2" s="105"/>
      <c r="F2" s="1"/>
    </row>
    <row r="3" spans="1:7" ht="45.75" customHeight="1" x14ac:dyDescent="0.35">
      <c r="B3" s="1"/>
      <c r="C3" s="1"/>
      <c r="D3" s="1"/>
      <c r="E3" s="1"/>
      <c r="F3" s="1"/>
    </row>
    <row r="4" spans="1:7" ht="100.15" customHeight="1" thickBot="1" x14ac:dyDescent="0.4">
      <c r="B4" s="106" t="s">
        <v>43</v>
      </c>
      <c r="C4" s="106"/>
      <c r="D4" s="106"/>
      <c r="E4" s="106"/>
      <c r="F4" s="21"/>
    </row>
    <row r="5" spans="1:7" ht="15" hidden="1" customHeight="1" x14ac:dyDescent="0.35">
      <c r="B5" s="107" t="s">
        <v>1</v>
      </c>
      <c r="C5" s="107"/>
      <c r="D5" s="107"/>
      <c r="E5" s="107"/>
      <c r="F5" s="21"/>
    </row>
    <row r="6" spans="1:7" ht="64.5" customHeight="1" thickBot="1" x14ac:dyDescent="0.4">
      <c r="A6" s="22" t="s">
        <v>2</v>
      </c>
      <c r="B6" s="23" t="s">
        <v>3</v>
      </c>
      <c r="C6" s="24" t="s">
        <v>4</v>
      </c>
      <c r="D6" s="25" t="s">
        <v>5</v>
      </c>
    </row>
    <row r="7" spans="1:7" ht="27.75" customHeight="1" x14ac:dyDescent="0.35">
      <c r="A7" s="2"/>
      <c r="B7" s="26"/>
      <c r="C7" s="27">
        <v>1</v>
      </c>
      <c r="D7" s="28"/>
    </row>
    <row r="8" spans="1:7" ht="27.75" customHeight="1" x14ac:dyDescent="0.35">
      <c r="A8" s="2"/>
      <c r="B8" s="29"/>
      <c r="C8" s="30">
        <v>2</v>
      </c>
      <c r="D8" s="28"/>
    </row>
    <row r="9" spans="1:7" ht="27.75" customHeight="1" x14ac:dyDescent="0.35">
      <c r="A9" s="2"/>
      <c r="B9" s="29"/>
      <c r="C9" s="30">
        <v>3</v>
      </c>
      <c r="D9" s="28"/>
    </row>
    <row r="10" spans="1:7" ht="27.75" customHeight="1" x14ac:dyDescent="0.35">
      <c r="A10" s="5"/>
      <c r="B10" s="29"/>
      <c r="C10" s="30">
        <v>4</v>
      </c>
      <c r="D10" s="28"/>
    </row>
    <row r="11" spans="1:7" ht="27.75" customHeight="1" thickBot="1" x14ac:dyDescent="0.4">
      <c r="A11" s="31"/>
      <c r="B11" s="32"/>
      <c r="C11" s="33">
        <v>5</v>
      </c>
      <c r="D11" s="28"/>
    </row>
    <row r="12" spans="1:7" ht="80.25" customHeight="1" thickBot="1" x14ac:dyDescent="0.4">
      <c r="A12" s="34" t="s">
        <v>6</v>
      </c>
      <c r="B12" s="35" t="s">
        <v>7</v>
      </c>
      <c r="C12" s="36" t="s">
        <v>8</v>
      </c>
      <c r="D12" s="37" t="s">
        <v>9</v>
      </c>
      <c r="E12" s="38" t="s">
        <v>10</v>
      </c>
      <c r="F12" s="39"/>
      <c r="G12" s="40" t="s">
        <v>11</v>
      </c>
    </row>
    <row r="13" spans="1:7" x14ac:dyDescent="0.35">
      <c r="A13" s="41"/>
      <c r="B13" s="42"/>
      <c r="C13" s="43"/>
      <c r="D13" s="44"/>
      <c r="E13" s="45"/>
      <c r="F13" s="46"/>
      <c r="G13" s="9"/>
    </row>
    <row r="14" spans="1:7" x14ac:dyDescent="0.35">
      <c r="A14" s="47" t="s">
        <v>12</v>
      </c>
      <c r="B14" s="48" t="s">
        <v>13</v>
      </c>
      <c r="C14" s="49">
        <v>2088</v>
      </c>
      <c r="D14" s="50">
        <f>IFERROR(IF(COUNTA($D$7:$D$11)=1,"1",),)</f>
        <v>0</v>
      </c>
      <c r="E14" s="51">
        <f>C14*D14</f>
        <v>0</v>
      </c>
      <c r="F14" s="8"/>
      <c r="G14" s="51">
        <f>E14/4</f>
        <v>0</v>
      </c>
    </row>
    <row r="15" spans="1:7" x14ac:dyDescent="0.35">
      <c r="A15" s="47"/>
      <c r="B15" s="48" t="s">
        <v>14</v>
      </c>
      <c r="C15" s="49">
        <v>3656</v>
      </c>
      <c r="D15" s="50">
        <f>IFERROR(IF(COUNTA($D$7:$D$11)=2,"1",),)</f>
        <v>0</v>
      </c>
      <c r="E15" s="51">
        <f>C15*D15</f>
        <v>0</v>
      </c>
      <c r="F15" s="8"/>
      <c r="G15" s="51">
        <f t="shared" ref="G15:G17" si="0">E15/4</f>
        <v>0</v>
      </c>
    </row>
    <row r="16" spans="1:7" x14ac:dyDescent="0.35">
      <c r="A16" s="47"/>
      <c r="B16" s="48" t="s">
        <v>15</v>
      </c>
      <c r="C16" s="49">
        <v>4700</v>
      </c>
      <c r="D16" s="50">
        <f>IFERROR(IF(COUNTA($D$7:$D$11)=3,"1",),)</f>
        <v>0</v>
      </c>
      <c r="E16" s="51">
        <f>SUM(C16*D16)</f>
        <v>0</v>
      </c>
      <c r="F16" s="8"/>
      <c r="G16" s="51">
        <f t="shared" si="0"/>
        <v>0</v>
      </c>
    </row>
    <row r="17" spans="1:7" ht="24" thickBot="1" x14ac:dyDescent="0.4">
      <c r="A17" s="52"/>
      <c r="B17" s="53" t="s">
        <v>16</v>
      </c>
      <c r="C17" s="54">
        <v>5224</v>
      </c>
      <c r="D17" s="50">
        <f>IFERROR(IF(COUNTA($D$7:$D$11)&gt;=4,"1",),)</f>
        <v>0</v>
      </c>
      <c r="E17" s="55">
        <f>SUM(C17*D17)</f>
        <v>0</v>
      </c>
      <c r="F17" s="8"/>
      <c r="G17" s="55">
        <f t="shared" si="0"/>
        <v>0</v>
      </c>
    </row>
    <row r="18" spans="1:7" x14ac:dyDescent="0.35">
      <c r="A18" s="10"/>
      <c r="B18" s="56"/>
      <c r="C18" s="6"/>
      <c r="D18" s="7"/>
      <c r="E18" s="6"/>
      <c r="F18" s="8"/>
      <c r="G18" s="9"/>
    </row>
    <row r="19" spans="1:7" x14ac:dyDescent="0.35">
      <c r="A19" s="57" t="s">
        <v>17</v>
      </c>
      <c r="B19" s="58" t="s">
        <v>18</v>
      </c>
      <c r="C19" s="49">
        <v>660</v>
      </c>
      <c r="D19" s="50">
        <v>1</v>
      </c>
      <c r="E19" s="51">
        <f>SUM(C19*D19)</f>
        <v>660</v>
      </c>
      <c r="F19" s="8"/>
      <c r="G19" s="51">
        <f>E19/4</f>
        <v>165</v>
      </c>
    </row>
    <row r="20" spans="1:7" x14ac:dyDescent="0.35">
      <c r="A20" s="47"/>
      <c r="B20" s="59"/>
      <c r="C20" s="49"/>
      <c r="D20" s="50"/>
      <c r="E20" s="51"/>
      <c r="F20" s="8"/>
      <c r="G20" s="60"/>
    </row>
    <row r="21" spans="1:7" x14ac:dyDescent="0.35">
      <c r="A21" s="57" t="s">
        <v>19</v>
      </c>
      <c r="B21" s="61" t="s">
        <v>18</v>
      </c>
      <c r="C21" s="49">
        <v>200</v>
      </c>
      <c r="D21" s="50">
        <v>1</v>
      </c>
      <c r="E21" s="51">
        <f>SUM(C21*D21)</f>
        <v>200</v>
      </c>
      <c r="F21" s="8"/>
      <c r="G21" s="51">
        <f>E21/4</f>
        <v>50</v>
      </c>
    </row>
    <row r="22" spans="1:7" ht="24" thickBot="1" x14ac:dyDescent="0.4">
      <c r="A22" s="52"/>
      <c r="B22" s="62"/>
      <c r="C22" s="55"/>
      <c r="D22" s="63"/>
      <c r="E22" s="55"/>
      <c r="F22" s="8"/>
      <c r="G22" s="55"/>
    </row>
    <row r="23" spans="1:7" x14ac:dyDescent="0.35">
      <c r="A23" s="10"/>
      <c r="B23" s="11"/>
      <c r="C23" s="6"/>
      <c r="D23" s="64"/>
      <c r="E23" s="6"/>
      <c r="F23" s="8"/>
      <c r="G23" s="6"/>
    </row>
    <row r="24" spans="1:7" x14ac:dyDescent="0.35">
      <c r="A24" s="47" t="s">
        <v>20</v>
      </c>
      <c r="B24" s="60" t="s">
        <v>21</v>
      </c>
      <c r="C24" s="49">
        <v>700</v>
      </c>
      <c r="D24" s="50">
        <f>COUNTIF($D$7:$D$11,B24)</f>
        <v>0</v>
      </c>
      <c r="E24" s="51">
        <f>SUM(C24*D24)</f>
        <v>0</v>
      </c>
      <c r="F24" s="8"/>
      <c r="G24" s="51">
        <f>E24/4</f>
        <v>0</v>
      </c>
    </row>
    <row r="25" spans="1:7" x14ac:dyDescent="0.35">
      <c r="A25" s="60"/>
      <c r="B25" s="60" t="s">
        <v>22</v>
      </c>
      <c r="C25" s="49">
        <v>700</v>
      </c>
      <c r="D25" s="50">
        <f t="shared" ref="D25:D30" si="1">COUNTIF($D$7:$D$11,B25)</f>
        <v>0</v>
      </c>
      <c r="E25" s="51">
        <f>SUM(C25*D25)</f>
        <v>0</v>
      </c>
      <c r="F25" s="8"/>
      <c r="G25" s="51">
        <f t="shared" ref="G25:G30" si="2">E25/4</f>
        <v>0</v>
      </c>
    </row>
    <row r="26" spans="1:7" x14ac:dyDescent="0.35">
      <c r="A26" s="60"/>
      <c r="B26" s="65" t="s">
        <v>23</v>
      </c>
      <c r="C26" s="49">
        <v>700</v>
      </c>
      <c r="D26" s="50">
        <f t="shared" si="1"/>
        <v>0</v>
      </c>
      <c r="E26" s="51">
        <f t="shared" ref="E26:E30" si="3">SUM(C26*D26)</f>
        <v>0</v>
      </c>
      <c r="F26" s="8"/>
      <c r="G26" s="51">
        <f t="shared" si="2"/>
        <v>0</v>
      </c>
    </row>
    <row r="27" spans="1:7" x14ac:dyDescent="0.35">
      <c r="A27" s="60"/>
      <c r="B27" s="65" t="s">
        <v>24</v>
      </c>
      <c r="C27" s="49">
        <v>700</v>
      </c>
      <c r="D27" s="50">
        <f t="shared" si="1"/>
        <v>0</v>
      </c>
      <c r="E27" s="51">
        <f t="shared" si="3"/>
        <v>0</v>
      </c>
      <c r="F27" s="8"/>
      <c r="G27" s="51">
        <f t="shared" si="2"/>
        <v>0</v>
      </c>
    </row>
    <row r="28" spans="1:7" x14ac:dyDescent="0.35">
      <c r="A28" s="60"/>
      <c r="B28" s="65" t="s">
        <v>25</v>
      </c>
      <c r="C28" s="49">
        <v>700</v>
      </c>
      <c r="D28" s="50">
        <f t="shared" si="1"/>
        <v>0</v>
      </c>
      <c r="E28" s="51">
        <f t="shared" si="3"/>
        <v>0</v>
      </c>
      <c r="F28" s="8"/>
      <c r="G28" s="51">
        <f t="shared" si="2"/>
        <v>0</v>
      </c>
    </row>
    <row r="29" spans="1:7" x14ac:dyDescent="0.35">
      <c r="A29" s="60"/>
      <c r="B29" s="65" t="s">
        <v>26</v>
      </c>
      <c r="C29" s="49">
        <v>700</v>
      </c>
      <c r="D29" s="50">
        <f t="shared" si="1"/>
        <v>0</v>
      </c>
      <c r="E29" s="51">
        <f t="shared" si="3"/>
        <v>0</v>
      </c>
      <c r="F29" s="8"/>
      <c r="G29" s="51">
        <f t="shared" si="2"/>
        <v>0</v>
      </c>
    </row>
    <row r="30" spans="1:7" x14ac:dyDescent="0.35">
      <c r="A30" s="60"/>
      <c r="B30" s="65" t="s">
        <v>27</v>
      </c>
      <c r="C30" s="49">
        <v>700</v>
      </c>
      <c r="D30" s="50">
        <f t="shared" si="1"/>
        <v>0</v>
      </c>
      <c r="E30" s="51">
        <f t="shared" si="3"/>
        <v>0</v>
      </c>
      <c r="F30" s="8"/>
      <c r="G30" s="51">
        <f t="shared" si="2"/>
        <v>0</v>
      </c>
    </row>
    <row r="31" spans="1:7" x14ac:dyDescent="0.35">
      <c r="A31" s="60"/>
      <c r="B31" s="66"/>
      <c r="C31" s="49"/>
      <c r="D31" s="50"/>
      <c r="E31" s="51"/>
      <c r="F31" s="8"/>
      <c r="G31" s="60"/>
    </row>
    <row r="32" spans="1:7" x14ac:dyDescent="0.35">
      <c r="A32" s="67" t="s">
        <v>28</v>
      </c>
      <c r="B32" s="65" t="s">
        <v>21</v>
      </c>
      <c r="C32" s="49">
        <v>0</v>
      </c>
      <c r="D32" s="50">
        <f>COUNTIF($D$7:$D$11,B32)</f>
        <v>0</v>
      </c>
      <c r="E32" s="51">
        <f t="shared" ref="E32:E38" si="4">SUM(C32*D32)</f>
        <v>0</v>
      </c>
      <c r="F32" s="8"/>
      <c r="G32" s="51">
        <f>E32/4</f>
        <v>0</v>
      </c>
    </row>
    <row r="33" spans="1:7" x14ac:dyDescent="0.35">
      <c r="A33" s="47"/>
      <c r="B33" s="65" t="s">
        <v>22</v>
      </c>
      <c r="C33" s="49">
        <v>0</v>
      </c>
      <c r="D33" s="50">
        <f t="shared" ref="D33:D38" si="5">COUNTIF($D$7:$D$11,B33)</f>
        <v>0</v>
      </c>
      <c r="E33" s="51">
        <f t="shared" si="4"/>
        <v>0</v>
      </c>
      <c r="F33" s="8"/>
      <c r="G33" s="51">
        <f t="shared" ref="G33:G38" si="6">E33/4</f>
        <v>0</v>
      </c>
    </row>
    <row r="34" spans="1:7" x14ac:dyDescent="0.35">
      <c r="A34" s="47"/>
      <c r="B34" s="65" t="s">
        <v>23</v>
      </c>
      <c r="C34" s="49">
        <v>0</v>
      </c>
      <c r="D34" s="50">
        <f t="shared" si="5"/>
        <v>0</v>
      </c>
      <c r="E34" s="51">
        <f t="shared" si="4"/>
        <v>0</v>
      </c>
      <c r="F34" s="8"/>
      <c r="G34" s="51">
        <f t="shared" si="6"/>
        <v>0</v>
      </c>
    </row>
    <row r="35" spans="1:7" x14ac:dyDescent="0.35">
      <c r="A35" s="47"/>
      <c r="B35" s="65" t="s">
        <v>24</v>
      </c>
      <c r="C35" s="49">
        <v>0</v>
      </c>
      <c r="D35" s="50">
        <f t="shared" si="5"/>
        <v>0</v>
      </c>
      <c r="E35" s="51">
        <f t="shared" si="4"/>
        <v>0</v>
      </c>
      <c r="F35" s="8"/>
      <c r="G35" s="51">
        <f t="shared" si="6"/>
        <v>0</v>
      </c>
    </row>
    <row r="36" spans="1:7" x14ac:dyDescent="0.35">
      <c r="A36" s="47"/>
      <c r="B36" s="65" t="s">
        <v>25</v>
      </c>
      <c r="C36" s="49">
        <v>280</v>
      </c>
      <c r="D36" s="50">
        <f t="shared" si="5"/>
        <v>0</v>
      </c>
      <c r="E36" s="51">
        <f t="shared" si="4"/>
        <v>0</v>
      </c>
      <c r="F36" s="8"/>
      <c r="G36" s="51">
        <f t="shared" si="6"/>
        <v>0</v>
      </c>
    </row>
    <row r="37" spans="1:7" x14ac:dyDescent="0.35">
      <c r="A37" s="47"/>
      <c r="B37" s="65" t="s">
        <v>26</v>
      </c>
      <c r="C37" s="49">
        <v>255</v>
      </c>
      <c r="D37" s="50">
        <f t="shared" si="5"/>
        <v>0</v>
      </c>
      <c r="E37" s="51">
        <f t="shared" si="4"/>
        <v>0</v>
      </c>
      <c r="F37" s="8"/>
      <c r="G37" s="51">
        <f t="shared" si="6"/>
        <v>0</v>
      </c>
    </row>
    <row r="38" spans="1:7" x14ac:dyDescent="0.35">
      <c r="A38" s="47"/>
      <c r="B38" s="65" t="s">
        <v>27</v>
      </c>
      <c r="C38" s="49">
        <v>255</v>
      </c>
      <c r="D38" s="50">
        <f t="shared" si="5"/>
        <v>0</v>
      </c>
      <c r="E38" s="51">
        <f t="shared" si="4"/>
        <v>0</v>
      </c>
      <c r="F38" s="8"/>
      <c r="G38" s="51">
        <f t="shared" si="6"/>
        <v>0</v>
      </c>
    </row>
    <row r="39" spans="1:7" x14ac:dyDescent="0.35">
      <c r="A39" s="47"/>
      <c r="B39" s="65"/>
      <c r="C39" s="49"/>
      <c r="D39" s="50"/>
      <c r="E39" s="51"/>
      <c r="F39" s="8"/>
      <c r="G39" s="60"/>
    </row>
    <row r="40" spans="1:7" x14ac:dyDescent="0.35">
      <c r="A40" s="47" t="s">
        <v>29</v>
      </c>
      <c r="B40" s="65" t="s">
        <v>21</v>
      </c>
      <c r="C40" s="49">
        <v>100</v>
      </c>
      <c r="D40" s="50">
        <f>COUNTIF($D$7:$D$11,B40)</f>
        <v>0</v>
      </c>
      <c r="E40" s="51">
        <f t="shared" ref="E40:E46" si="7">SUM(C40*D40)</f>
        <v>0</v>
      </c>
      <c r="F40" s="8"/>
      <c r="G40" s="51">
        <f t="shared" ref="G40:G44" si="8">E40/4</f>
        <v>0</v>
      </c>
    </row>
    <row r="41" spans="1:7" x14ac:dyDescent="0.35">
      <c r="A41" s="47"/>
      <c r="B41" s="65" t="s">
        <v>22</v>
      </c>
      <c r="C41" s="49">
        <v>100</v>
      </c>
      <c r="D41" s="50">
        <f>COUNTIF($D$7:$D$11,B41)</f>
        <v>0</v>
      </c>
      <c r="E41" s="51">
        <f t="shared" si="7"/>
        <v>0</v>
      </c>
      <c r="F41" s="8"/>
      <c r="G41" s="51">
        <f t="shared" si="8"/>
        <v>0</v>
      </c>
    </row>
    <row r="42" spans="1:7" x14ac:dyDescent="0.35">
      <c r="A42" s="47"/>
      <c r="B42" s="65" t="s">
        <v>23</v>
      </c>
      <c r="C42" s="49">
        <v>100</v>
      </c>
      <c r="D42" s="50">
        <f t="shared" ref="D42:D44" si="9">COUNTIF($D$7:$D$11,B42)</f>
        <v>0</v>
      </c>
      <c r="E42" s="51">
        <f t="shared" si="7"/>
        <v>0</v>
      </c>
      <c r="F42" s="8"/>
      <c r="G42" s="51">
        <f t="shared" si="8"/>
        <v>0</v>
      </c>
    </row>
    <row r="43" spans="1:7" x14ac:dyDescent="0.35">
      <c r="A43" s="47"/>
      <c r="B43" s="65" t="s">
        <v>24</v>
      </c>
      <c r="C43" s="49">
        <v>100</v>
      </c>
      <c r="D43" s="50">
        <f t="shared" si="9"/>
        <v>0</v>
      </c>
      <c r="E43" s="51">
        <f t="shared" si="7"/>
        <v>0</v>
      </c>
      <c r="F43" s="8"/>
      <c r="G43" s="51">
        <f t="shared" si="8"/>
        <v>0</v>
      </c>
    </row>
    <row r="44" spans="1:7" x14ac:dyDescent="0.35">
      <c r="A44" s="47"/>
      <c r="B44" s="65" t="s">
        <v>25</v>
      </c>
      <c r="C44" s="49">
        <v>100</v>
      </c>
      <c r="D44" s="50">
        <f t="shared" si="9"/>
        <v>0</v>
      </c>
      <c r="E44" s="51">
        <f t="shared" si="7"/>
        <v>0</v>
      </c>
      <c r="F44" s="8"/>
      <c r="G44" s="51">
        <f t="shared" si="8"/>
        <v>0</v>
      </c>
    </row>
    <row r="45" spans="1:7" x14ac:dyDescent="0.35">
      <c r="A45" s="47"/>
      <c r="B45" s="65" t="s">
        <v>26</v>
      </c>
      <c r="C45" s="49">
        <v>100</v>
      </c>
      <c r="D45" s="50">
        <f>COUNTIF($D$7:$D$11,B45)</f>
        <v>0</v>
      </c>
      <c r="E45" s="51">
        <f t="shared" si="7"/>
        <v>0</v>
      </c>
      <c r="F45" s="8"/>
      <c r="G45" s="51">
        <f>E45/4</f>
        <v>0</v>
      </c>
    </row>
    <row r="46" spans="1:7" x14ac:dyDescent="0.35">
      <c r="A46" s="60"/>
      <c r="B46" s="65" t="s">
        <v>27</v>
      </c>
      <c r="C46" s="49">
        <v>100</v>
      </c>
      <c r="D46" s="50">
        <f>COUNTIF($D$7:$D$11,B46)</f>
        <v>0</v>
      </c>
      <c r="E46" s="51">
        <f t="shared" si="7"/>
        <v>0</v>
      </c>
      <c r="F46" s="8"/>
      <c r="G46" s="51">
        <f>E46/4</f>
        <v>0</v>
      </c>
    </row>
    <row r="47" spans="1:7" ht="30" customHeight="1" thickBot="1" x14ac:dyDescent="0.4">
      <c r="A47" s="68"/>
      <c r="B47" s="69"/>
      <c r="C47" s="31"/>
      <c r="D47" s="31"/>
      <c r="E47" s="53"/>
      <c r="F47" s="8"/>
      <c r="G47" s="60"/>
    </row>
    <row r="48" spans="1:7" ht="34.5" customHeight="1" thickBot="1" x14ac:dyDescent="0.4">
      <c r="A48" s="70"/>
      <c r="B48" s="108" t="s">
        <v>30</v>
      </c>
      <c r="C48" s="109"/>
      <c r="D48" s="110"/>
      <c r="E48" s="71">
        <f>SUM(E14:E47)</f>
        <v>860</v>
      </c>
      <c r="F48" s="39"/>
      <c r="G48" s="71">
        <f>SUM(G14:G47)</f>
        <v>215</v>
      </c>
    </row>
    <row r="49" spans="1:29" s="75" customFormat="1" ht="25.5" customHeight="1" thickBot="1" x14ac:dyDescent="0.4">
      <c r="A49" s="72"/>
      <c r="B49" s="73"/>
      <c r="C49" s="74"/>
      <c r="D49" s="74"/>
      <c r="E49" s="39"/>
      <c r="F49" s="39"/>
      <c r="G49" s="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46.5" x14ac:dyDescent="0.35">
      <c r="B50" s="76" t="s">
        <v>31</v>
      </c>
      <c r="C50" s="77"/>
      <c r="D50" s="78"/>
      <c r="E50" s="79" t="s">
        <v>32</v>
      </c>
      <c r="F50" s="4"/>
      <c r="G50" s="4"/>
    </row>
    <row r="51" spans="1:29" x14ac:dyDescent="0.35">
      <c r="B51" s="12" t="s">
        <v>33</v>
      </c>
      <c r="C51" s="4"/>
      <c r="D51" s="13"/>
      <c r="E51" s="80"/>
      <c r="F51" s="4"/>
      <c r="G51" s="4"/>
    </row>
    <row r="52" spans="1:29" ht="24" thickBot="1" x14ac:dyDescent="0.4">
      <c r="B52" s="14" t="s">
        <v>34</v>
      </c>
      <c r="C52" s="15"/>
      <c r="D52" s="16"/>
      <c r="E52" s="81">
        <v>0</v>
      </c>
      <c r="F52" s="4"/>
      <c r="G52" s="4"/>
    </row>
    <row r="53" spans="1:29" ht="24" thickBot="1" x14ac:dyDescent="0.4">
      <c r="B53" s="82"/>
      <c r="C53" s="75"/>
      <c r="D53" s="83"/>
      <c r="E53" s="84"/>
      <c r="F53" s="4"/>
      <c r="G53" s="4"/>
    </row>
    <row r="54" spans="1:29" s="85" customFormat="1" ht="24" thickBot="1" x14ac:dyDescent="0.4">
      <c r="B54" s="86" t="s">
        <v>35</v>
      </c>
      <c r="C54" s="87"/>
      <c r="D54" s="88"/>
      <c r="E54" s="89">
        <f>E48-E51+E52</f>
        <v>860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24" thickBot="1" x14ac:dyDescent="0.4">
      <c r="F55" s="4"/>
      <c r="G55" s="4"/>
    </row>
    <row r="56" spans="1:29" ht="27.75" customHeight="1" thickBot="1" x14ac:dyDescent="0.4">
      <c r="A56" s="92" t="s">
        <v>36</v>
      </c>
      <c r="B56" s="93" t="s">
        <v>45</v>
      </c>
      <c r="C56" s="94"/>
      <c r="D56" s="17" t="s">
        <v>37</v>
      </c>
      <c r="E56" s="95">
        <f>ROUNDUP(E54/40,0)</f>
        <v>22</v>
      </c>
      <c r="F56" s="4"/>
      <c r="G56" s="4"/>
    </row>
    <row r="57" spans="1:29" ht="27.75" customHeight="1" x14ac:dyDescent="0.35">
      <c r="B57" s="96" t="s">
        <v>44</v>
      </c>
      <c r="C57" s="97"/>
      <c r="D57" s="17" t="s">
        <v>38</v>
      </c>
      <c r="E57" s="95">
        <f>ROUNDUP(E54/20,0)</f>
        <v>43</v>
      </c>
      <c r="F57" s="4"/>
      <c r="G57" s="4"/>
    </row>
    <row r="58" spans="1:29" ht="27.75" customHeight="1" x14ac:dyDescent="0.35">
      <c r="A58" s="98"/>
      <c r="B58" s="96" t="s">
        <v>46</v>
      </c>
      <c r="C58" s="97"/>
      <c r="D58" s="18" t="s">
        <v>39</v>
      </c>
      <c r="E58" s="99">
        <f>ROUNDUP(E54/10,0)</f>
        <v>86</v>
      </c>
      <c r="F58" s="4"/>
      <c r="G58" s="4"/>
    </row>
    <row r="59" spans="1:29" ht="27.75" customHeight="1" thickBot="1" x14ac:dyDescent="0.4">
      <c r="A59" s="100"/>
      <c r="B59" s="101" t="s">
        <v>47</v>
      </c>
      <c r="C59" s="102"/>
      <c r="D59" s="19" t="s">
        <v>40</v>
      </c>
      <c r="E59" s="103">
        <f>ROUNDUP(E54/4,0)</f>
        <v>215</v>
      </c>
      <c r="F59" s="4"/>
      <c r="G59" s="4"/>
    </row>
    <row r="61" spans="1:29" x14ac:dyDescent="0.35">
      <c r="A61" s="20" t="s">
        <v>41</v>
      </c>
    </row>
    <row r="63" spans="1:29" x14ac:dyDescent="0.35">
      <c r="A63" s="85" t="s">
        <v>48</v>
      </c>
      <c r="B63" s="104"/>
    </row>
    <row r="64" spans="1:29" x14ac:dyDescent="0.35">
      <c r="A64" s="85" t="s">
        <v>49</v>
      </c>
      <c r="B64" s="104"/>
      <c r="C64"/>
    </row>
    <row r="65" spans="1:2" x14ac:dyDescent="0.35">
      <c r="A65" s="85" t="s">
        <v>50</v>
      </c>
      <c r="B65" s="104"/>
    </row>
  </sheetData>
  <sheetProtection algorithmName="SHA-512" hashValue="LO+UhYTVsGH0l1JFKf/GNiImZ6693pfFg5vVlsD+7ul6grbfjsF0VHdgyi6R9g+TzNm2l40E08NjwGLZmxSTzQ==" saltValue="EONe3CdcbTzeXSD7DffuUw==" spinCount="100000" sheet="1" objects="1" scenarios="1"/>
  <mergeCells count="5">
    <mergeCell ref="B1:E1"/>
    <mergeCell ref="B2:E2"/>
    <mergeCell ref="B4:E4"/>
    <mergeCell ref="B5:E5"/>
    <mergeCell ref="B48:D48"/>
  </mergeCells>
  <dataValidations count="1">
    <dataValidation type="list" allowBlank="1" showInputMessage="1" showErrorMessage="1" promptTitle="Use the Drop Arrow" prompt="Select the Year Level" sqref="D7:D11" xr:uid="{08A299E5-197F-475B-88FC-FD84E673275E}">
      <formula1>$B$32:$B$38</formula1>
    </dataValidation>
  </dataValidations>
  <hyperlinks>
    <hyperlink ref="A61" r:id="rId1" display="https://brisbanecatholic.us11.list-manage.com/track/click?u=bfaf02b25f02379a0f135c94d&amp;id=9590fec624&amp;e=071004066e" xr:uid="{0B6DA663-ABE4-4FBF-93D3-1F79D82675C7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8D458B98212F4BB3FEC424624B4FE1" ma:contentTypeVersion="2" ma:contentTypeDescription="Create a new document." ma:contentTypeScope="" ma:versionID="05c2037d431f3b0eee154b2f9723c8b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7495c11f9cb744321fa7fed5f64acf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69CDC1B-91FD-496E-BF76-2C262C2E8BC4}"/>
</file>

<file path=customXml/itemProps2.xml><?xml version="1.0" encoding="utf-8"?>
<ds:datastoreItem xmlns:ds="http://schemas.openxmlformats.org/officeDocument/2006/customXml" ds:itemID="{06633488-0A8C-4F92-A064-D56B2EB58279}"/>
</file>

<file path=customXml/itemProps3.xml><?xml version="1.0" encoding="utf-8"?>
<ds:datastoreItem xmlns:ds="http://schemas.openxmlformats.org/officeDocument/2006/customXml" ds:itemID="{F5781DF5-2441-49B4-947D-ABAEDE38F3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 Calculation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Cowell</dc:creator>
  <cp:lastModifiedBy>Deanna French</cp:lastModifiedBy>
  <dcterms:created xsi:type="dcterms:W3CDTF">2023-11-15T05:22:23Z</dcterms:created>
  <dcterms:modified xsi:type="dcterms:W3CDTF">2023-11-19T23:29:14Z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0x010100BF8D458B98212F4BB3FEC424624B4FE1</vt:lpwstr>
  </property>
  <property fmtid="{D5CDD505-2E9C-101B-9397-08002B2CF9AE}" pid="3" name="Order">
    <vt:r8>7500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